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eřejné zakázky 2023\Modernizace učebny fyziky a chemie - nábytek\ZD - Modernizace učebny fyziky a chemie ZŠ Lanškroun - nábytek\"/>
    </mc:Choice>
  </mc:AlternateContent>
  <bookViews>
    <workbookView xWindow="0" yWindow="0" windowWidth="28800" windowHeight="12435" activeTab="1"/>
  </bookViews>
  <sheets>
    <sheet name="Rekapitulace stavby" sheetId="1" r:id="rId1"/>
    <sheet name="02 - Kusový nábytek" sheetId="2" r:id="rId2"/>
  </sheets>
  <definedNames>
    <definedName name="_xlnm._FilterDatabase" localSheetId="1" hidden="1">'02 - Kusový nábytek'!$C$115:$K$174</definedName>
    <definedName name="_xlnm.Print_Titles" localSheetId="1">'02 - Kusový nábytek'!$115:$115</definedName>
    <definedName name="_xlnm.Print_Titles" localSheetId="0">'Rekapitulace stavby'!$92:$92</definedName>
    <definedName name="_xlnm.Print_Area" localSheetId="1">'02 - Kusový nábytek'!$C$4:$J$76,'02 - Kusový nábytek'!$C$82:$J$97,'02 - Kusový nábytek'!$C$103:$K$174</definedName>
    <definedName name="_xlnm.Print_Area" localSheetId="0">'Rekapitulace stavby'!$D$4:$AO$76,'Rekapitulace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F36" i="2" s="1"/>
  <c r="BG123" i="2"/>
  <c r="BF123" i="2"/>
  <c r="T123" i="2"/>
  <c r="R123" i="2"/>
  <c r="P123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7" i="2"/>
  <c r="BH117" i="2"/>
  <c r="BG117" i="2"/>
  <c r="BF117" i="2"/>
  <c r="J34" i="2" s="1"/>
  <c r="T117" i="2"/>
  <c r="R117" i="2"/>
  <c r="P117" i="2"/>
  <c r="J113" i="2"/>
  <c r="J112" i="2"/>
  <c r="F112" i="2"/>
  <c r="F110" i="2"/>
  <c r="E108" i="2"/>
  <c r="J92" i="2"/>
  <c r="J91" i="2"/>
  <c r="F91" i="2"/>
  <c r="F89" i="2"/>
  <c r="E87" i="2"/>
  <c r="J18" i="2"/>
  <c r="E18" i="2"/>
  <c r="F92" i="2"/>
  <c r="J17" i="2"/>
  <c r="J12" i="2"/>
  <c r="J110" i="2"/>
  <c r="E7" i="2"/>
  <c r="E106" i="2"/>
  <c r="L90" i="1"/>
  <c r="AM90" i="1"/>
  <c r="AM89" i="1"/>
  <c r="L89" i="1"/>
  <c r="AM87" i="1"/>
  <c r="L87" i="1"/>
  <c r="L85" i="1"/>
  <c r="L84" i="1"/>
  <c r="J171" i="2"/>
  <c r="BK165" i="2"/>
  <c r="J153" i="2"/>
  <c r="J135" i="2"/>
  <c r="BK125" i="2"/>
  <c r="J117" i="2"/>
  <c r="BK169" i="2"/>
  <c r="BK161" i="2"/>
  <c r="BK153" i="2"/>
  <c r="J131" i="2"/>
  <c r="J173" i="2"/>
  <c r="BK157" i="2"/>
  <c r="J139" i="2"/>
  <c r="J147" i="2"/>
  <c r="BK127" i="2"/>
  <c r="J149" i="2"/>
  <c r="BK163" i="2"/>
  <c r="BK143" i="2"/>
  <c r="AS94" i="1"/>
  <c r="BK135" i="2"/>
  <c r="J123" i="2"/>
  <c r="J157" i="2"/>
  <c r="J121" i="2"/>
  <c r="BK145" i="2"/>
  <c r="BK131" i="2"/>
  <c r="BK137" i="2"/>
  <c r="BK147" i="2"/>
  <c r="J159" i="2"/>
  <c r="J137" i="2"/>
  <c r="J143" i="2"/>
  <c r="J125" i="2"/>
  <c r="BK173" i="2"/>
  <c r="J155" i="2"/>
  <c r="BK141" i="2"/>
  <c r="J127" i="2"/>
  <c r="BK117" i="2"/>
  <c r="BK171" i="2"/>
  <c r="J165" i="2"/>
  <c r="BK155" i="2"/>
  <c r="BK123" i="2"/>
  <c r="BK167" i="2"/>
  <c r="J151" i="2"/>
  <c r="J133" i="2"/>
  <c r="BK151" i="2"/>
  <c r="BK129" i="2"/>
  <c r="BK121" i="2"/>
  <c r="J169" i="2"/>
  <c r="BK159" i="2"/>
  <c r="J145" i="2"/>
  <c r="BK133" i="2"/>
  <c r="BK119" i="2"/>
  <c r="J167" i="2"/>
  <c r="J163" i="2"/>
  <c r="BK139" i="2"/>
  <c r="J161" i="2"/>
  <c r="BK149" i="2"/>
  <c r="J129" i="2"/>
  <c r="J141" i="2"/>
  <c r="J119" i="2"/>
  <c r="F37" i="2" l="1"/>
  <c r="F34" i="2"/>
  <c r="F35" i="2"/>
  <c r="BB95" i="1" s="1"/>
  <c r="BB94" i="1" s="1"/>
  <c r="W31" i="1" s="1"/>
  <c r="P116" i="2"/>
  <c r="AU95" i="1" s="1"/>
  <c r="AU94" i="1" s="1"/>
  <c r="BK116" i="2"/>
  <c r="J116" i="2" s="1"/>
  <c r="J30" i="2" s="1"/>
  <c r="R116" i="2"/>
  <c r="T116" i="2"/>
  <c r="J89" i="2"/>
  <c r="BE131" i="2"/>
  <c r="BE143" i="2"/>
  <c r="BE147" i="2"/>
  <c r="BE153" i="2"/>
  <c r="E85" i="2"/>
  <c r="F113" i="2"/>
  <c r="BE117" i="2"/>
  <c r="BE121" i="2"/>
  <c r="BE125" i="2"/>
  <c r="BE135" i="2"/>
  <c r="BE139" i="2"/>
  <c r="BE151" i="2"/>
  <c r="BE157" i="2"/>
  <c r="BE161" i="2"/>
  <c r="BE165" i="2"/>
  <c r="BE119" i="2"/>
  <c r="BE127" i="2"/>
  <c r="BE129" i="2"/>
  <c r="BE133" i="2"/>
  <c r="BE141" i="2"/>
  <c r="BE159" i="2"/>
  <c r="BE173" i="2"/>
  <c r="BE123" i="2"/>
  <c r="BE137" i="2"/>
  <c r="BE145" i="2"/>
  <c r="BE149" i="2"/>
  <c r="BE155" i="2"/>
  <c r="BE163" i="2"/>
  <c r="BE167" i="2"/>
  <c r="BE169" i="2"/>
  <c r="BE171" i="2"/>
  <c r="AW95" i="1"/>
  <c r="BA95" i="1"/>
  <c r="BA94" i="1" s="1"/>
  <c r="AW94" i="1" s="1"/>
  <c r="AK30" i="1" s="1"/>
  <c r="BC95" i="1"/>
  <c r="BC94" i="1" s="1"/>
  <c r="W32" i="1" s="1"/>
  <c r="BD95" i="1"/>
  <c r="BD94" i="1" s="1"/>
  <c r="W33" i="1" s="1"/>
  <c r="AG95" i="1" l="1"/>
  <c r="J96" i="2"/>
  <c r="AG94" i="1"/>
  <c r="AX94" i="1"/>
  <c r="W30" i="1"/>
  <c r="AY94" i="1"/>
  <c r="J33" i="2"/>
  <c r="AV95" i="1"/>
  <c r="AT95" i="1" s="1"/>
  <c r="AN95" i="1" s="1"/>
  <c r="F33" i="2"/>
  <c r="AZ95" i="1"/>
  <c r="AZ94" i="1" s="1"/>
  <c r="W29" i="1" s="1"/>
  <c r="J39" i="2" l="1"/>
  <c r="AK26" i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<sst xmlns="http://schemas.openxmlformats.org/spreadsheetml/2006/main" count="797" uniqueCount="241">
  <si>
    <t>Export Komplet</t>
  </si>
  <si>
    <t/>
  </si>
  <si>
    <t>2.0</t>
  </si>
  <si>
    <t>ZAMOK</t>
  </si>
  <si>
    <t>False</t>
  </si>
  <si>
    <t>{b8253f09-1f0e-434f-961d-f78a801bbe02}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</si>
  <si>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</si>
  <si>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</si>
  <si>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</si>
  <si>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</si>
  <si>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</si>
  <si>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</si>
  <si>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</si>
  <si>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</si>
  <si>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0358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</si>
  <si>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</si>
  <si>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</si>
  <si>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učebny - kusový nábytek</t>
  </si>
  <si>
    <t>KSO:</t>
  </si>
  <si>
    <t>CC-CZ:</t>
  </si>
  <si>
    <t>Místo:</t>
  </si>
  <si>
    <t xml:space="preserve"> </t>
  </si>
  <si>
    <t>Datum:</t>
  </si>
  <si>
    <t>3. 8. 2022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</si>
  <si>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</si>
  <si>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</si>
  <si>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</si>
  <si>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</si>
  <si>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</si>
  <si>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</si>
  <si>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</si>
  <si>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</si>
  <si>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</si>
  <si>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</si>
  <si>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</si>
  <si>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</si>
  <si>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</si>
  <si>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</si>
  <si>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</si>
  <si>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</si>
  <si>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</si>
  <si>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</si>
  <si>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</si>
  <si>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</si>
  <si>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</si>
  <si>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</si>
  <si>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</si>
  <si>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</si>
  <si>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</si>
  <si>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</si>
  <si>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</si>
  <si>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</si>
  <si>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</si>
  <si>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</si>
  <si>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</si>
  <si>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</si>
  <si>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</si>
  <si>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</si>
  <si>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</si>
  <si>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</si>
  <si>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</si>
  <si>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</si>
  <si>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</si>
  <si>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</si>
  <si>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</si>
  <si>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</si>
  <si>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</si>
  <si>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</si>
  <si>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</si>
  <si>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</si>
  <si>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</si>
  <si>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</si>
  <si>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</si>
  <si>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</si>
  <si>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</si>
  <si>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</si>
  <si>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</si>
  <si>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</si>
  <si>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</si>
  <si>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Kusový nábytek</t>
  </si>
  <si>
    <t>STA</t>
  </si>
  <si>
    <t>1</t>
  </si>
  <si>
    <t>{39af7602-836c-4e59-ad1f-c03563b6f076}</t>
  </si>
  <si>
    <t>2</t>
  </si>
  <si>
    <t>KRYCÍ LIST SOUPISU PRACÍ</t>
  </si>
  <si>
    <t>Objekt:</t>
  </si>
  <si>
    <t>02 - Kusový nábytek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</si>
  <si>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</si>
  <si>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</si>
  <si>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</si>
  <si>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</si>
  <si>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</si>
  <si>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</si>
  <si>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</si>
  <si>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</si>
  <si>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</si>
  <si>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</si>
  <si>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</si>
  <si>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</si>
  <si>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</si>
  <si>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</si>
  <si>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</si>
  <si>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</si>
  <si>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</si>
  <si>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</si>
  <si>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</si>
  <si>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1.01</t>
  </si>
  <si>
    <t>Kabinet - Kuchyň š.1122 x v.910 x hl.600 mm, tl.prac.desky + boky 22 mm</t>
  </si>
  <si>
    <t>4</t>
  </si>
  <si>
    <t>ROZPOCET</t>
  </si>
  <si>
    <t>-809053004</t>
  </si>
  <si>
    <t>P</t>
  </si>
  <si>
    <t>1.02</t>
  </si>
  <si>
    <t>Kabinet - Kuchyň š.1122 x hl.321 x pr.15 mm</t>
  </si>
  <si>
    <t>431166215</t>
  </si>
  <si>
    <t>Poznámka k položce:_x000D_
Police z kulatých tyčí v barvě RAL 9005, tyče spojené plátkem z plechu š.30 mm      (4 ks)</t>
  </si>
  <si>
    <t>3</t>
  </si>
  <si>
    <t>1.03</t>
  </si>
  <si>
    <t>Kabinet - Vestavné vysoké skříně š.6895 x v.2850 x hl.600 mm</t>
  </si>
  <si>
    <t>1170062125</t>
  </si>
  <si>
    <t>1.04</t>
  </si>
  <si>
    <t>Kabinet - Madla na vysokých sk. š.2020 x pr.30 mm</t>
  </si>
  <si>
    <t>1920871015</t>
  </si>
  <si>
    <t>Poznámka k položce:_x000D_
Černé kulaté madlo v barvě RAL 9005</t>
  </si>
  <si>
    <t>5</t>
  </si>
  <si>
    <t>1.05</t>
  </si>
  <si>
    <t>Kabinet - Prosklené skříně š.3110 x v.1370 hl.600 mm</t>
  </si>
  <si>
    <t>1710375186</t>
  </si>
  <si>
    <t>6</t>
  </si>
  <si>
    <t>1.06</t>
  </si>
  <si>
    <t>Kabinet - Učitelský stůl š.3725 x v.760 x hl.600 mm</t>
  </si>
  <si>
    <t>38832021</t>
  </si>
  <si>
    <t>7</t>
  </si>
  <si>
    <t>1.07</t>
  </si>
  <si>
    <t>Kabinet - Horní skříně nad učitelský stůl š.3725 x v.865 x hl.360 mm</t>
  </si>
  <si>
    <t>-733458372</t>
  </si>
  <si>
    <t>8</t>
  </si>
  <si>
    <t>1.08</t>
  </si>
  <si>
    <t>Učebna - Katedra š.3600 x v.860 ( v.760 ) x hl.800 mm</t>
  </si>
  <si>
    <t>-948394486</t>
  </si>
  <si>
    <t>9</t>
  </si>
  <si>
    <t>1.09</t>
  </si>
  <si>
    <t>-1971543619</t>
  </si>
  <si>
    <t>Poznámka k položce:_x000D_
Vyfrézovaný chemický vzorec  Adrenalinu - výfrez tl.5 mm, speciální nábytkový skládací držák na monitor ( možnost dát monitor do roviny s učitelským stolem )</t>
  </si>
  <si>
    <t>10</t>
  </si>
  <si>
    <t>1.10</t>
  </si>
  <si>
    <t>Učebna - Vestavná TV sestava š.6250 x v.2960 x  hl.500 mm</t>
  </si>
  <si>
    <t>1681791119</t>
  </si>
  <si>
    <t>11</t>
  </si>
  <si>
    <t>1.11</t>
  </si>
  <si>
    <t>Učebna - Vestavná skříně u dveří š.1520 x v.2870 x hl.360 mm</t>
  </si>
  <si>
    <t>777438846</t>
  </si>
  <si>
    <t>12</t>
  </si>
  <si>
    <t>1.12</t>
  </si>
  <si>
    <t>Učebna - Vestavná skříně u dveří š.1136x v.2870 x hl.360 mm</t>
  </si>
  <si>
    <t>-44260633</t>
  </si>
  <si>
    <t>13</t>
  </si>
  <si>
    <t>1.13</t>
  </si>
  <si>
    <t>Učebna - Vestavná skříně u dveří š.1154 x v.2870 x hl.990 mm</t>
  </si>
  <si>
    <t>358345273</t>
  </si>
  <si>
    <t>14</t>
  </si>
  <si>
    <t>1.14</t>
  </si>
  <si>
    <t>Učebna - Madla na vysokých sk. š.2115 x pr.30</t>
  </si>
  <si>
    <t>-1325589600</t>
  </si>
  <si>
    <t>1.15</t>
  </si>
  <si>
    <t>Učebna - Mycí zóna š. 900 x hl.450 x tl.50 mm</t>
  </si>
  <si>
    <t>528798489</t>
  </si>
  <si>
    <t>16</t>
  </si>
  <si>
    <t>1.16</t>
  </si>
  <si>
    <t>Učebna - Závěsná tyč n plakáty š.3000 x pr.30 mm</t>
  </si>
  <si>
    <t>-1980484446</t>
  </si>
  <si>
    <t>Poznámka k položce:_x000D_
Závěsná kovová tyč ze stropu (zavěšená) na lankách v barvě RAL 9005</t>
  </si>
  <si>
    <t>17</t>
  </si>
  <si>
    <t>1.17</t>
  </si>
  <si>
    <t>Učebna - PC kout vedle vestavných skříní - horní skříně š.3670 x v.1430 x hl.360 mm</t>
  </si>
  <si>
    <t>-218892502</t>
  </si>
  <si>
    <t>18</t>
  </si>
  <si>
    <t>1.18</t>
  </si>
  <si>
    <t>Učebna - kovová police š.3626 x hl.360 x pr.15 mm</t>
  </si>
  <si>
    <t>337916758</t>
  </si>
  <si>
    <t>19</t>
  </si>
  <si>
    <t>1.19</t>
  </si>
  <si>
    <t>Učebna - PC pracovní stůl vedle vestavných skříní š.3670 x v.740 x hl.600 mm</t>
  </si>
  <si>
    <t>-1543601923</t>
  </si>
  <si>
    <t>20</t>
  </si>
  <si>
    <t>1.20</t>
  </si>
  <si>
    <t>Učebna - PC kout vedle dveří do kabinetu - horní skříně š.4025 x v.1430 x hl.360 mm</t>
  </si>
  <si>
    <t>920525517</t>
  </si>
  <si>
    <t>1.21</t>
  </si>
  <si>
    <t>Učebna - kovová police vedle dveří do kabinetu š.4025 x hl.360 x pr.15 mm</t>
  </si>
  <si>
    <t>1360987079</t>
  </si>
  <si>
    <t>22</t>
  </si>
  <si>
    <t>1.22</t>
  </si>
  <si>
    <t>Učebna - PC pracovní stůl vedle dveří do kabinetu š.3440 x v.740 x hl.600 mm</t>
  </si>
  <si>
    <t>468256021</t>
  </si>
  <si>
    <t>23</t>
  </si>
  <si>
    <t>1.23</t>
  </si>
  <si>
    <t>Učebna - PC pracovní stůl do ,,L" pod oknem š.2370 x v.740 x hl.750 mm</t>
  </si>
  <si>
    <t>380265994</t>
  </si>
  <si>
    <t>24</t>
  </si>
  <si>
    <t>1.24</t>
  </si>
  <si>
    <t>Učebna - žákovské stoly ( strana u oken ) š.1800  x v.760 x hl.600 mm</t>
  </si>
  <si>
    <t>-1860570065</t>
  </si>
  <si>
    <t>25</t>
  </si>
  <si>
    <t>1.25</t>
  </si>
  <si>
    <t>Učebna - žákovské stoly ( strana u vstupních dveří ) š.1300  x v.760 x hl.600 mm</t>
  </si>
  <si>
    <t>-1971612889</t>
  </si>
  <si>
    <t>26</t>
  </si>
  <si>
    <t>1.26</t>
  </si>
  <si>
    <t>Učebna - středový díl s umyvadly š.500  x v.900 x d.7350  mm</t>
  </si>
  <si>
    <t>725976984</t>
  </si>
  <si>
    <t>27</t>
  </si>
  <si>
    <t>1.27</t>
  </si>
  <si>
    <t>1174548794</t>
  </si>
  <si>
    <t>Poznámka k položce:_x000D_
Poznámka</t>
  </si>
  <si>
    <t>28</t>
  </si>
  <si>
    <t>1.28</t>
  </si>
  <si>
    <t>-314263717</t>
  </si>
  <si>
    <t>29</t>
  </si>
  <si>
    <t>1.29</t>
  </si>
  <si>
    <t>568445860</t>
  </si>
  <si>
    <t>Židle do kabinetu a za katedru. Křeslo s čalouněním v ekologické, nebo pravé kůži. Houpací mechanika s nastavením protiváhy a aretací v základní poloze výškové, nastavitelné područky, pětiramenný kříž z leštěného hliníku, kolečka s chromovaným krytím.</t>
  </si>
  <si>
    <t>Žákovská židle k lavici. Povrchová úprava sedáku a opěráku židlí: bílá CPL folie, Barva kovové konstrukce: tm. Modrá (RAL 5002), kovová kostra 20x40 mm</t>
  </si>
  <si>
    <t>Žákovská židle k PC. Otočná židle s kolečky, barva kovových částí RAL 5002, potah barva suedine 24, čalouněný sedák a opěrák.</t>
  </si>
  <si>
    <t>Poznámka k položce:_x000D_
Materiál : DTD laminovaná 0191 SE Cool Grey 0121 BS Capri Blue DTDL                      2x výškově stav.police, 2x skrytý vnitřní šuplík, ,,L" úchytka v barvě dvířek NCS S 020-R90B</t>
  </si>
  <si>
    <t>Poznámka k položce:_x000D_
Materiál : korpusy, police, šuplíky, pohledové plochy - DTD laminovaná 0191 SE cool Grey, 1x šatní tyč, 12x vyšší šuplík, 25x úzký šuplík, šuplíky s dojezdem, 30x výškově stav.police, Horní skříně - otevírání na Tip-on</t>
  </si>
  <si>
    <t>Poznámka k položce:_x000D_
Materiál : Korpus - DTD laminovaná 0191 SE Cool Grey, Dvířka - rám 20x20 mm, nástřik v černé barvě RAL 9005, Výplň - drátosklo, 15x výškově stav.police</t>
  </si>
  <si>
    <t>Poznámka k položce:_x000D_
Materiál : včetně šuplíků, záda, boky - DTD lamiinovaná 0191 SE Cool Grey, 8x šuplík s dojezdem, otevírání na Tip-on, 2x průchodka na kabely s tlumením</t>
  </si>
  <si>
    <t>Poznámka k položce:_x000D_
Materiál : korpus, dvířka, police - DTD laminovaná 0121 BS Capri Blue, úchytka manuální výfrez ze spoda do lamina, 6x výškově stav.police</t>
  </si>
  <si>
    <t>Poznámka k položce:_x000D_
Naceněno bez dřezu a baterie Materiál : korpus, police, šuplíky, pohledové plochy - DTD laminovaná 0121 BS Capri Blue, 4x šuplík s dojezdem, ,,L " kovová úchytka v barvě dvířek NCS S 3020-R90B, 1x šuplík pod PC s dojezdem na Tip-on, 4x výškově stav.police, výjezd na klávesnici, průdhodka na kabely s tlumením, dřez + dřez.baterie</t>
  </si>
  <si>
    <t>Poznámka k položce:_x000D_
Naceněno včetně tabule na pojezdech. Cena nezahrnuje TV Materiál : dvířka, korpusy, police, vnitřky - DTD laminovaná 0191 SE Cool Grey,16x šuplík s dojezdem,  ( L ) kovová úchytka v barvě dvířek NCS Index S 1500-N, 28x výškově stav.police, horní skříně u stropu na Tip-on, kování / vodící lišta š.80 x v.90 mm pro posuvné tabulové křídlo (NUTNO ŘEŠIT VE VÝROBNÍ DOKUMENTACI S DODAVATELEM)</t>
  </si>
  <si>
    <t>Poznámka k položce:_x000D_
Materiál : Dvířka, kosrpusy, police, falešný obklad na sloupu - DTD laminovaná 0121 BS Capri Blue, 10x výškově stavi.police, Horní skříně otevírání na Tip-on</t>
  </si>
  <si>
    <t>Poznámka k položce:_x000D_
Materiál : Dvířka, kosrpusy, police - DTD laminovaná K097 Dusk Blue, 10x výškově stavi.police, Horní skříně otevírání na Tip-on</t>
  </si>
  <si>
    <t>Poznámka k položce:_x000D_
Materiál : Dvířka, kosrpusy, police - DTD laminovaná 7180 SU Mint, 5x výškově stavi.police -hluboké, Horní skříně otevírání na Tip-on, uvnitř nika - obloží se nábytkem</t>
  </si>
  <si>
    <t>Poznámka k položce:_x000D_
Materiál : DTD laminovaná 0191 SE Cool Grey, nábytková deska na volně stojící umyvadlo</t>
  </si>
  <si>
    <t>Poznámka k položce:_x000D_
Materiál : Dvířka, korpus, poilce - DTD laminovaná 0191 SE Cool Grey, Dvířka - rám 20x20 mm, nástřik v černé barvě RAL 9005, Výplň - drátosklo, 18x výškově stav.police, Led svícení zafrézované ve dně sk., Úchytka manuální výfrez ze spoda do lamina</t>
  </si>
  <si>
    <t>Poznámka k položce:_x000D_
Materiál : prac.deska, boky, záda, kapsa - DTD laminovaná 0191 SE Cool Grey, v zadní části stolu vyklápěcí vrchní deska - zabudované el.zásuvky</t>
  </si>
  <si>
    <t>Poznámka k položce:_x000D_
Materiál : Dvířka, korpus, police - DTD laminovaná 0191 SE Cool Grey, Dvířka - rám 20x20 mm, nástřik v černé barvě RAL 9005, Výplň - drátosklo, 21x výškově stav.police, Led svícení zafrézované ve dně sk., Úchytka manuální výfrez ze spoda do lamina</t>
  </si>
  <si>
    <t>Poznámka k položce:_x000D_
Materiál : prac.deska, boky, záda, kapsa - DTD laminovaná 0191 SE Cool Grey, v zadní části stolu vyklápěcí vrchní deska - zabudované el.zásuvky, pracovní deska prodloužená až ke zdi - podélné frézování pro odvod tepla z topného tělesa</t>
  </si>
  <si>
    <t>Poznámka k položce:_x000D_
Naceněno bez plynového kahanu Materiál : stolová deska, tunel pro el.rozvody - DTD laminovaná 0191 SE Cool Grey, nábytkové vyklápěcí víko, stolová noha - jekl 20x20 mm / nástřik v barvě nábytku NCS Index NCS S 1500-N / výplň stolové nohy - děrovaný plech ocelový HV 11-14, nábytkový zámek</t>
  </si>
  <si>
    <t>Poznámka k položce:_x000D_
Naceněno bez dřezů a baterií a bez plynových ventilů Materiál : korpusy, police, pohledové plochy - DTD laminovaná 0191 SE Cool Grey DTDL, 5x dřez s umyvadlem, 5x výškově stav. police s výřezem na sifon, ,,L" úchytka v barvě dvířek NCS Index S 1500-N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</si>
</sst>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8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left" vertical="center" wrapText="1"/>
    </xf>
    <xf numFmtId="0" fontId="0" fillId="0" borderId="0" xfId="0"/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1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28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s="1" customFormat="1" ht="36.950000000000003" customHeight="1">
      <c r="AR2" s="171"/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03" t="s">
        <v>14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16"/>
      <c r="AL5" s="16"/>
      <c r="AM5" s="16"/>
      <c r="AN5" s="16"/>
      <c r="AO5" s="16"/>
      <c r="AP5" s="16"/>
      <c r="AQ5" s="16"/>
      <c r="AR5" s="14"/>
      <c r="BE5" s="200" t="s">
        <v>15</v>
      </c>
      <c r="BS5" s="11" t="s">
        <v>6</v>
      </c>
    </row>
    <row r="6" spans="1:74" s="1" customFormat="1" ht="36.950000000000003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205" t="s">
        <v>17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16"/>
      <c r="AL6" s="16"/>
      <c r="AM6" s="16"/>
      <c r="AN6" s="16"/>
      <c r="AO6" s="16"/>
      <c r="AP6" s="16"/>
      <c r="AQ6" s="16"/>
      <c r="AR6" s="14"/>
      <c r="BE6" s="201"/>
      <c r="BS6" s="11" t="s">
        <v>6</v>
      </c>
    </row>
    <row r="7" spans="1:74" s="1" customFormat="1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201"/>
      <c r="BS7" s="11" t="s">
        <v>6</v>
      </c>
    </row>
    <row r="8" spans="1:74" s="1" customFormat="1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201"/>
      <c r="BS8" s="11" t="s">
        <v>6</v>
      </c>
    </row>
    <row r="9" spans="1:74" s="1" customFormat="1" ht="14.45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01"/>
      <c r="BS9" s="11" t="s">
        <v>6</v>
      </c>
    </row>
    <row r="10" spans="1:74" s="1" customFormat="1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01"/>
      <c r="BS10" s="11" t="s">
        <v>6</v>
      </c>
    </row>
    <row r="11" spans="1:74" s="1" customFormat="1" ht="18.399999999999999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201"/>
      <c r="BS11" s="11" t="s">
        <v>6</v>
      </c>
    </row>
    <row r="12" spans="1:74" s="1" customFormat="1" ht="6.95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01"/>
      <c r="BS12" s="11" t="s">
        <v>6</v>
      </c>
    </row>
    <row r="13" spans="1:74" s="1" customFormat="1" ht="12" customHeight="1">
      <c r="B13" s="15"/>
      <c r="C13" s="16"/>
      <c r="D13" s="23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28</v>
      </c>
      <c r="AO13" s="16"/>
      <c r="AP13" s="16"/>
      <c r="AQ13" s="16"/>
      <c r="AR13" s="14"/>
      <c r="BE13" s="201"/>
      <c r="BS13" s="11" t="s">
        <v>6</v>
      </c>
    </row>
    <row r="14" spans="1:74" ht="12.75">
      <c r="B14" s="15"/>
      <c r="C14" s="16"/>
      <c r="D14" s="16"/>
      <c r="E14" s="206" t="s">
        <v>28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3" t="s">
        <v>26</v>
      </c>
      <c r="AL14" s="16"/>
      <c r="AM14" s="16"/>
      <c r="AN14" s="25" t="s">
        <v>28</v>
      </c>
      <c r="AO14" s="16"/>
      <c r="AP14" s="16"/>
      <c r="AQ14" s="16"/>
      <c r="AR14" s="14"/>
      <c r="BE14" s="201"/>
      <c r="BS14" s="11" t="s">
        <v>6</v>
      </c>
    </row>
    <row r="15" spans="1:74" s="1" customFormat="1" ht="6.95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01"/>
      <c r="BS15" s="11" t="s">
        <v>4</v>
      </c>
    </row>
    <row r="16" spans="1:74" s="1" customFormat="1" ht="12" customHeight="1">
      <c r="B16" s="15"/>
      <c r="C16" s="16"/>
      <c r="D16" s="23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01"/>
      <c r="BS16" s="11" t="s">
        <v>4</v>
      </c>
    </row>
    <row r="17" spans="1:71" s="1" customFormat="1" ht="18.399999999999999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201"/>
      <c r="BS17" s="11" t="s">
        <v>30</v>
      </c>
    </row>
    <row r="18" spans="1:71" s="1" customFormat="1" ht="6.95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01"/>
      <c r="BS18" s="11" t="s">
        <v>6</v>
      </c>
    </row>
    <row r="19" spans="1:71" s="1" customFormat="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01"/>
      <c r="BS19" s="11" t="s">
        <v>6</v>
      </c>
    </row>
    <row r="20" spans="1:71" s="1" customFormat="1" ht="18.399999999999999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201"/>
      <c r="BS20" s="11" t="s">
        <v>30</v>
      </c>
    </row>
    <row r="21" spans="1:71" s="1" customFormat="1" ht="6.95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01"/>
    </row>
    <row r="22" spans="1:71" s="1" customFormat="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01"/>
    </row>
    <row r="23" spans="1:71" s="1" customFormat="1" ht="16.5" customHeight="1">
      <c r="B23" s="15"/>
      <c r="C23" s="16"/>
      <c r="D23" s="16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16"/>
      <c r="AP23" s="16"/>
      <c r="AQ23" s="16"/>
      <c r="AR23" s="14"/>
      <c r="BE23" s="201"/>
    </row>
    <row r="24" spans="1:71" s="1" customFormat="1" ht="6.95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01"/>
    </row>
    <row r="25" spans="1:71" s="1" customFormat="1" ht="6.95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201"/>
    </row>
    <row r="26" spans="1:71" s="2" customFormat="1" ht="25.9" customHeight="1">
      <c r="A26" s="28"/>
      <c r="B26" s="29"/>
      <c r="C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9">
        <f>ROUND(AG94,2)</f>
        <v>0</v>
      </c>
      <c r="AL26" s="210"/>
      <c r="AM26" s="210"/>
      <c r="AN26" s="210"/>
      <c r="AO26" s="210"/>
      <c r="AP26" s="30"/>
      <c r="AQ26" s="30"/>
      <c r="AR26" s="33"/>
      <c r="BE26" s="201"/>
    </row>
    <row r="27" spans="1:71" s="2" customFormat="1" ht="6.95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3"/>
      <c r="BE27" s="201"/>
    </row>
    <row r="28" spans="1:71" s="2" customFormat="1" ht="12.75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211" t="s">
        <v>34</v>
      </c>
      <c r="M28" s="211"/>
      <c r="N28" s="211"/>
      <c r="O28" s="211"/>
      <c r="P28" s="211"/>
      <c r="Q28" s="30"/>
      <c r="R28" s="30"/>
      <c r="S28" s="30"/>
      <c r="T28" s="30"/>
      <c r="U28" s="30"/>
      <c r="V28" s="30"/>
      <c r="W28" s="211" t="s">
        <v>35</v>
      </c>
      <c r="X28" s="211"/>
      <c r="Y28" s="211"/>
      <c r="Z28" s="211"/>
      <c r="AA28" s="211"/>
      <c r="AB28" s="211"/>
      <c r="AC28" s="211"/>
      <c r="AD28" s="211"/>
      <c r="AE28" s="211"/>
      <c r="AF28" s="30"/>
      <c r="AG28" s="30"/>
      <c r="AH28" s="30"/>
      <c r="AI28" s="30"/>
      <c r="AJ28" s="30"/>
      <c r="AK28" s="211" t="s">
        <v>36</v>
      </c>
      <c r="AL28" s="211"/>
      <c r="AM28" s="211"/>
      <c r="AN28" s="211"/>
      <c r="AO28" s="211"/>
      <c r="AP28" s="30"/>
      <c r="AQ28" s="30"/>
      <c r="AR28" s="33"/>
      <c r="BE28" s="201"/>
    </row>
    <row r="29" spans="1:71" s="3" customFormat="1" ht="14.45" customHeight="1">
      <c r="B29" s="34"/>
      <c r="C29" s="35"/>
      <c r="D29" s="23" t="s">
        <v>37</v>
      </c>
      <c r="E29" s="35"/>
      <c r="F29" s="23" t="s">
        <v>38</v>
      </c>
      <c r="G29" s="35"/>
      <c r="H29" s="35"/>
      <c r="I29" s="35"/>
      <c r="J29" s="35"/>
      <c r="K29" s="35"/>
      <c r="L29" s="195">
        <v>0.21</v>
      </c>
      <c r="M29" s="194"/>
      <c r="N29" s="194"/>
      <c r="O29" s="194"/>
      <c r="P29" s="194"/>
      <c r="Q29" s="35"/>
      <c r="R29" s="35"/>
      <c r="S29" s="35"/>
      <c r="T29" s="35"/>
      <c r="U29" s="35"/>
      <c r="V29" s="35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F29" s="35"/>
      <c r="AG29" s="35"/>
      <c r="AH29" s="35"/>
      <c r="AI29" s="35"/>
      <c r="AJ29" s="35"/>
      <c r="AK29" s="193">
        <f>ROUND(AV94, 2)</f>
        <v>0</v>
      </c>
      <c r="AL29" s="194"/>
      <c r="AM29" s="194"/>
      <c r="AN29" s="194"/>
      <c r="AO29" s="194"/>
      <c r="AP29" s="35"/>
      <c r="AQ29" s="35"/>
      <c r="AR29" s="36"/>
      <c r="BE29" s="202"/>
    </row>
    <row r="30" spans="1:71" s="3" customFormat="1" ht="14.45" customHeight="1">
      <c r="B30" s="34"/>
      <c r="C30" s="35"/>
      <c r="D30" s="35"/>
      <c r="E30" s="35"/>
      <c r="F30" s="23" t="s">
        <v>39</v>
      </c>
      <c r="G30" s="35"/>
      <c r="H30" s="35"/>
      <c r="I30" s="35"/>
      <c r="J30" s="35"/>
      <c r="K30" s="35"/>
      <c r="L30" s="195">
        <v>0.15</v>
      </c>
      <c r="M30" s="194"/>
      <c r="N30" s="194"/>
      <c r="O30" s="194"/>
      <c r="P30" s="194"/>
      <c r="Q30" s="35"/>
      <c r="R30" s="35"/>
      <c r="S30" s="35"/>
      <c r="T30" s="35"/>
      <c r="U30" s="35"/>
      <c r="V30" s="35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F30" s="35"/>
      <c r="AG30" s="35"/>
      <c r="AH30" s="35"/>
      <c r="AI30" s="35"/>
      <c r="AJ30" s="35"/>
      <c r="AK30" s="193">
        <f>ROUND(AW94, 2)</f>
        <v>0</v>
      </c>
      <c r="AL30" s="194"/>
      <c r="AM30" s="194"/>
      <c r="AN30" s="194"/>
      <c r="AO30" s="194"/>
      <c r="AP30" s="35"/>
      <c r="AQ30" s="35"/>
      <c r="AR30" s="36"/>
      <c r="BE30" s="202"/>
    </row>
    <row r="31" spans="1:71" s="3" customFormat="1" ht="14.45" hidden="1" customHeight="1">
      <c r="B31" s="34"/>
      <c r="C31" s="35"/>
      <c r="D31" s="35"/>
      <c r="E31" s="35"/>
      <c r="F31" s="23" t="s">
        <v>40</v>
      </c>
      <c r="G31" s="35"/>
      <c r="H31" s="35"/>
      <c r="I31" s="35"/>
      <c r="J31" s="35"/>
      <c r="K31" s="35"/>
      <c r="L31" s="195">
        <v>0.21</v>
      </c>
      <c r="M31" s="194"/>
      <c r="N31" s="194"/>
      <c r="O31" s="194"/>
      <c r="P31" s="194"/>
      <c r="Q31" s="35"/>
      <c r="R31" s="35"/>
      <c r="S31" s="35"/>
      <c r="T31" s="35"/>
      <c r="U31" s="35"/>
      <c r="V31" s="35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F31" s="35"/>
      <c r="AG31" s="35"/>
      <c r="AH31" s="35"/>
      <c r="AI31" s="35"/>
      <c r="AJ31" s="35"/>
      <c r="AK31" s="193">
        <v>0</v>
      </c>
      <c r="AL31" s="194"/>
      <c r="AM31" s="194"/>
      <c r="AN31" s="194"/>
      <c r="AO31" s="194"/>
      <c r="AP31" s="35"/>
      <c r="AQ31" s="35"/>
      <c r="AR31" s="36"/>
      <c r="BE31" s="202"/>
    </row>
    <row r="32" spans="1:71" s="3" customFormat="1" ht="14.45" hidden="1" customHeight="1">
      <c r="B32" s="34"/>
      <c r="C32" s="35"/>
      <c r="D32" s="35"/>
      <c r="E32" s="35"/>
      <c r="F32" s="23" t="s">
        <v>41</v>
      </c>
      <c r="G32" s="35"/>
      <c r="H32" s="35"/>
      <c r="I32" s="35"/>
      <c r="J32" s="35"/>
      <c r="K32" s="35"/>
      <c r="L32" s="195">
        <v>0.15</v>
      </c>
      <c r="M32" s="194"/>
      <c r="N32" s="194"/>
      <c r="O32" s="194"/>
      <c r="P32" s="194"/>
      <c r="Q32" s="35"/>
      <c r="R32" s="35"/>
      <c r="S32" s="35"/>
      <c r="T32" s="35"/>
      <c r="U32" s="35"/>
      <c r="V32" s="35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F32" s="35"/>
      <c r="AG32" s="35"/>
      <c r="AH32" s="35"/>
      <c r="AI32" s="35"/>
      <c r="AJ32" s="35"/>
      <c r="AK32" s="193">
        <v>0</v>
      </c>
      <c r="AL32" s="194"/>
      <c r="AM32" s="194"/>
      <c r="AN32" s="194"/>
      <c r="AO32" s="194"/>
      <c r="AP32" s="35"/>
      <c r="AQ32" s="35"/>
      <c r="AR32" s="36"/>
      <c r="BE32" s="202"/>
    </row>
    <row r="33" spans="1:57" s="3" customFormat="1" ht="14.45" hidden="1" customHeight="1">
      <c r="B33" s="34"/>
      <c r="C33" s="35"/>
      <c r="D33" s="35"/>
      <c r="E33" s="35"/>
      <c r="F33" s="23" t="s">
        <v>42</v>
      </c>
      <c r="G33" s="35"/>
      <c r="H33" s="35"/>
      <c r="I33" s="35"/>
      <c r="J33" s="35"/>
      <c r="K33" s="35"/>
      <c r="L33" s="195">
        <v>0</v>
      </c>
      <c r="M33" s="194"/>
      <c r="N33" s="194"/>
      <c r="O33" s="194"/>
      <c r="P33" s="194"/>
      <c r="Q33" s="35"/>
      <c r="R33" s="35"/>
      <c r="S33" s="35"/>
      <c r="T33" s="35"/>
      <c r="U33" s="35"/>
      <c r="V33" s="35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F33" s="35"/>
      <c r="AG33" s="35"/>
      <c r="AH33" s="35"/>
      <c r="AI33" s="35"/>
      <c r="AJ33" s="35"/>
      <c r="AK33" s="193">
        <v>0</v>
      </c>
      <c r="AL33" s="194"/>
      <c r="AM33" s="194"/>
      <c r="AN33" s="194"/>
      <c r="AO33" s="194"/>
      <c r="AP33" s="35"/>
      <c r="AQ33" s="35"/>
      <c r="AR33" s="36"/>
      <c r="BE33" s="202"/>
    </row>
    <row r="34" spans="1:57" s="2" customFormat="1" ht="6.95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3"/>
      <c r="BE34" s="201"/>
    </row>
    <row r="35" spans="1:57" s="2" customFormat="1" ht="25.9" customHeight="1">
      <c r="A35" s="28"/>
      <c r="B35" s="29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196" t="s">
        <v>45</v>
      </c>
      <c r="Y35" s="197"/>
      <c r="Z35" s="197"/>
      <c r="AA35" s="197"/>
      <c r="AB35" s="197"/>
      <c r="AC35" s="39"/>
      <c r="AD35" s="39"/>
      <c r="AE35" s="39"/>
      <c r="AF35" s="39"/>
      <c r="AG35" s="39"/>
      <c r="AH35" s="39"/>
      <c r="AI35" s="39"/>
      <c r="AJ35" s="39"/>
      <c r="AK35" s="198">
        <f>SUM(AK26:AK33)</f>
        <v>0</v>
      </c>
      <c r="AL35" s="197"/>
      <c r="AM35" s="197"/>
      <c r="AN35" s="197"/>
      <c r="AO35" s="199"/>
      <c r="AP35" s="37"/>
      <c r="AQ35" s="37"/>
      <c r="AR35" s="33"/>
      <c r="BE35" s="28"/>
    </row>
    <row r="36" spans="1:57" s="2" customFormat="1" ht="6.95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3"/>
      <c r="BE36" s="28"/>
    </row>
    <row r="37" spans="1:57" s="2" customFormat="1" ht="14.45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3"/>
      <c r="BE37" s="28"/>
    </row>
    <row r="38" spans="1:57" s="1" customFormat="1" ht="14.45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pans="1:57" s="1" customFormat="1" ht="14.45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pans="1:57" s="1" customFormat="1" ht="14.45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pans="1:57" s="1" customFormat="1" ht="14.45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pans="1:57" s="1" customFormat="1" ht="14.45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pans="1:57" s="1" customFormat="1" ht="14.45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pans="1:57" s="1" customFormat="1" ht="14.45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pans="1:57" s="1" customFormat="1" ht="14.45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pans="1:57" s="1" customFormat="1" ht="14.45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pans="1:57" s="1" customFormat="1" ht="14.45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pans="1:57" s="1" customFormat="1" ht="14.45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pans="1:57" s="2" customFormat="1" ht="14.45" customHeight="1">
      <c r="B49" s="41"/>
      <c r="C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P49" s="42"/>
      <c r="AQ49" s="42"/>
      <c r="AR49" s="45"/>
    </row>
    <row r="50" spans="1:57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 spans="1:57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 spans="1:57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 spans="1:57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 spans="1:57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 spans="1:57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 spans="1:57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 spans="1: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 spans="1:57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 spans="1:57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pans="1:57" s="2" customFormat="1" ht="12.75">
      <c r="A60" s="28"/>
      <c r="B60" s="29"/>
      <c r="C60" s="30"/>
      <c r="D60" s="46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6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6" t="s">
        <v>48</v>
      </c>
      <c r="AI60" s="32"/>
      <c r="AJ60" s="32"/>
      <c r="AK60" s="32"/>
      <c r="AL60" s="32"/>
      <c r="AM60" s="46" t="s">
        <v>49</v>
      </c>
      <c r="AN60" s="32"/>
      <c r="AO60" s="32"/>
      <c r="AP60" s="30"/>
      <c r="AQ60" s="30"/>
      <c r="AR60" s="33"/>
      <c r="BE60" s="28"/>
    </row>
    <row r="61" spans="1:57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 spans="1:57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 spans="1:57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pans="1:57" s="2" customFormat="1" ht="12.75">
      <c r="A64" s="28"/>
      <c r="B64" s="29"/>
      <c r="C64" s="30"/>
      <c r="D64" s="43" t="s">
        <v>50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3" t="s">
        <v>51</v>
      </c>
      <c r="AI64" s="47"/>
      <c r="AJ64" s="47"/>
      <c r="AK64" s="47"/>
      <c r="AL64" s="47"/>
      <c r="AM64" s="47"/>
      <c r="AN64" s="47"/>
      <c r="AO64" s="47"/>
      <c r="AP64" s="30"/>
      <c r="AQ64" s="30"/>
      <c r="AR64" s="33"/>
      <c r="BE64" s="28"/>
    </row>
    <row r="65" spans="1:57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 spans="1:57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 spans="1:5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 spans="1:57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 spans="1:57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 spans="1:57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 spans="1:57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 spans="1:57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 spans="1:57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 spans="1:57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pans="1:57" s="2" customFormat="1" ht="12.75">
      <c r="A75" s="28"/>
      <c r="B75" s="29"/>
      <c r="C75" s="30"/>
      <c r="D75" s="46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6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6" t="s">
        <v>48</v>
      </c>
      <c r="AI75" s="32"/>
      <c r="AJ75" s="32"/>
      <c r="AK75" s="32"/>
      <c r="AL75" s="32"/>
      <c r="AM75" s="46" t="s">
        <v>49</v>
      </c>
      <c r="AN75" s="32"/>
      <c r="AO75" s="32"/>
      <c r="AP75" s="30"/>
      <c r="AQ75" s="30"/>
      <c r="AR75" s="33"/>
      <c r="BE75" s="28"/>
    </row>
    <row r="76" spans="1:57" s="2" customForma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3"/>
      <c r="BE76" s="28"/>
    </row>
    <row r="77" spans="1:57" s="2" customFormat="1" ht="6.95" customHeight="1">
      <c r="A77" s="28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  <c r="BE77" s="28"/>
    </row>
    <row r="81" spans="1:91" s="2" customFormat="1" ht="6.95" customHeight="1">
      <c r="A81" s="28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  <c r="BE81" s="28"/>
    </row>
    <row r="82" spans="1:91" s="2" customFormat="1" ht="24.95" customHeight="1">
      <c r="A82" s="28"/>
      <c r="B82" s="29"/>
      <c r="C82" s="17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3"/>
      <c r="BE82" s="28"/>
    </row>
    <row r="83" spans="1:91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3"/>
      <c r="BE83" s="28"/>
    </row>
    <row r="84" spans="1:91" s="4" customFormat="1" ht="12" customHeight="1">
      <c r="B84" s="52"/>
      <c r="C84" s="23" t="s">
        <v>13</v>
      </c>
      <c r="D84" s="53"/>
      <c r="E84" s="53"/>
      <c r="F84" s="53"/>
      <c r="G84" s="53"/>
      <c r="H84" s="53"/>
      <c r="I84" s="53"/>
      <c r="J84" s="53"/>
      <c r="K84" s="53"/>
      <c r="L84" s="53" t="str">
        <f>K5</f>
        <v>0358</v>
      </c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4"/>
    </row>
    <row r="85" spans="1:91" s="5" customFormat="1" ht="36.950000000000003" customHeight="1">
      <c r="B85" s="55"/>
      <c r="C85" s="56" t="s">
        <v>16</v>
      </c>
      <c r="D85" s="57"/>
      <c r="E85" s="57"/>
      <c r="F85" s="57"/>
      <c r="G85" s="57"/>
      <c r="H85" s="57"/>
      <c r="I85" s="57"/>
      <c r="J85" s="57"/>
      <c r="K85" s="57"/>
      <c r="L85" s="182" t="str">
        <f>K6</f>
        <v>Modernizace učebny - kusový nábytek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57"/>
      <c r="AL85" s="57"/>
      <c r="AM85" s="57"/>
      <c r="AN85" s="57"/>
      <c r="AO85" s="57"/>
      <c r="AP85" s="57"/>
      <c r="AQ85" s="57"/>
      <c r="AR85" s="58"/>
    </row>
    <row r="86" spans="1:91" s="2" customFormat="1" ht="6.95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3"/>
      <c r="BE86" s="28"/>
    </row>
    <row r="87" spans="1:91" s="2" customFormat="1" ht="12" customHeight="1">
      <c r="A87" s="28"/>
      <c r="B87" s="29"/>
      <c r="C87" s="23" t="s">
        <v>20</v>
      </c>
      <c r="D87" s="30"/>
      <c r="E87" s="30"/>
      <c r="F87" s="30"/>
      <c r="G87" s="30"/>
      <c r="H87" s="30"/>
      <c r="I87" s="30"/>
      <c r="J87" s="30"/>
      <c r="K87" s="30"/>
      <c r="L87" s="59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3" t="s">
        <v>22</v>
      </c>
      <c r="AJ87" s="30"/>
      <c r="AK87" s="30"/>
      <c r="AL87" s="30"/>
      <c r="AM87" s="184" t="str">
        <f>IF(AN8= "","",AN8)</f>
        <v>3. 8. 2022</v>
      </c>
      <c r="AN87" s="184"/>
      <c r="AO87" s="30"/>
      <c r="AP87" s="30"/>
      <c r="AQ87" s="30"/>
      <c r="AR87" s="33"/>
      <c r="BE87" s="28"/>
    </row>
    <row r="88" spans="1:91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3"/>
      <c r="BE88" s="28"/>
    </row>
    <row r="89" spans="1:91" s="2" customFormat="1" ht="15.2" customHeight="1">
      <c r="A89" s="28"/>
      <c r="B89" s="29"/>
      <c r="C89" s="23" t="s">
        <v>24</v>
      </c>
      <c r="D89" s="30"/>
      <c r="E89" s="30"/>
      <c r="F89" s="30"/>
      <c r="G89" s="30"/>
      <c r="H89" s="30"/>
      <c r="I89" s="30"/>
      <c r="J89" s="30"/>
      <c r="K89" s="30"/>
      <c r="L89" s="53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3" t="s">
        <v>29</v>
      </c>
      <c r="AJ89" s="30"/>
      <c r="AK89" s="30"/>
      <c r="AL89" s="30"/>
      <c r="AM89" s="185" t="str">
        <f>IF(E17="","",E17)</f>
        <v xml:space="preserve"> </v>
      </c>
      <c r="AN89" s="186"/>
      <c r="AO89" s="186"/>
      <c r="AP89" s="186"/>
      <c r="AQ89" s="30"/>
      <c r="AR89" s="33"/>
      <c r="AS89" s="187" t="s">
        <v>53</v>
      </c>
      <c r="AT89" s="188"/>
      <c r="AU89" s="61"/>
      <c r="AV89" s="61"/>
      <c r="AW89" s="61"/>
      <c r="AX89" s="61"/>
      <c r="AY89" s="61"/>
      <c r="AZ89" s="61"/>
      <c r="BA89" s="61"/>
      <c r="BB89" s="61"/>
      <c r="BC89" s="61"/>
      <c r="BD89" s="62"/>
      <c r="BE89" s="28"/>
    </row>
    <row r="90" spans="1:91" s="2" customFormat="1" ht="15.2" customHeight="1">
      <c r="A90" s="28"/>
      <c r="B90" s="29"/>
      <c r="C90" s="23" t="s">
        <v>27</v>
      </c>
      <c r="D90" s="30"/>
      <c r="E90" s="30"/>
      <c r="F90" s="30"/>
      <c r="G90" s="30"/>
      <c r="H90" s="30"/>
      <c r="I90" s="30"/>
      <c r="J90" s="30"/>
      <c r="K90" s="30"/>
      <c r="L90" s="53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3" t="s">
        <v>31</v>
      </c>
      <c r="AJ90" s="30"/>
      <c r="AK90" s="30"/>
      <c r="AL90" s="30"/>
      <c r="AM90" s="185" t="str">
        <f>IF(E20="","",E20)</f>
        <v xml:space="preserve"> </v>
      </c>
      <c r="AN90" s="186"/>
      <c r="AO90" s="186"/>
      <c r="AP90" s="186"/>
      <c r="AQ90" s="30"/>
      <c r="AR90" s="33"/>
      <c r="AS90" s="189"/>
      <c r="AT90" s="190"/>
      <c r="AU90" s="63"/>
      <c r="AV90" s="63"/>
      <c r="AW90" s="63"/>
      <c r="AX90" s="63"/>
      <c r="AY90" s="63"/>
      <c r="AZ90" s="63"/>
      <c r="BA90" s="63"/>
      <c r="BB90" s="63"/>
      <c r="BC90" s="63"/>
      <c r="BD90" s="64"/>
      <c r="BE90" s="28"/>
    </row>
    <row r="91" spans="1:91" s="2" customFormat="1" ht="10.9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3"/>
      <c r="AS91" s="191"/>
      <c r="AT91" s="192"/>
      <c r="AU91" s="65"/>
      <c r="AV91" s="65"/>
      <c r="AW91" s="65"/>
      <c r="AX91" s="65"/>
      <c r="AY91" s="65"/>
      <c r="AZ91" s="65"/>
      <c r="BA91" s="65"/>
      <c r="BB91" s="65"/>
      <c r="BC91" s="65"/>
      <c r="BD91" s="66"/>
      <c r="BE91" s="28"/>
    </row>
    <row r="92" spans="1:91" s="2" customFormat="1" ht="29.25" customHeight="1">
      <c r="A92" s="28"/>
      <c r="B92" s="29"/>
      <c r="C92" s="172" t="s">
        <v>54</v>
      </c>
      <c r="D92" s="173"/>
      <c r="E92" s="173"/>
      <c r="F92" s="173"/>
      <c r="G92" s="173"/>
      <c r="H92" s="67"/>
      <c r="I92" s="174" t="s">
        <v>55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56</v>
      </c>
      <c r="AH92" s="173"/>
      <c r="AI92" s="173"/>
      <c r="AJ92" s="173"/>
      <c r="AK92" s="173"/>
      <c r="AL92" s="173"/>
      <c r="AM92" s="173"/>
      <c r="AN92" s="174" t="s">
        <v>57</v>
      </c>
      <c r="AO92" s="173"/>
      <c r="AP92" s="176"/>
      <c r="AQ92" s="68" t="s">
        <v>58</v>
      </c>
      <c r="AR92" s="33"/>
      <c r="AS92" s="69" t="s">
        <v>59</v>
      </c>
      <c r="AT92" s="70" t="s">
        <v>60</v>
      </c>
      <c r="AU92" s="70" t="s">
        <v>61</v>
      </c>
      <c r="AV92" s="70" t="s">
        <v>62</v>
      </c>
      <c r="AW92" s="70" t="s">
        <v>63</v>
      </c>
      <c r="AX92" s="70" t="s">
        <v>64</v>
      </c>
      <c r="AY92" s="70" t="s">
        <v>65</v>
      </c>
      <c r="AZ92" s="70" t="s">
        <v>66</v>
      </c>
      <c r="BA92" s="70" t="s">
        <v>67</v>
      </c>
      <c r="BB92" s="70" t="s">
        <v>68</v>
      </c>
      <c r="BC92" s="70" t="s">
        <v>69</v>
      </c>
      <c r="BD92" s="71" t="s">
        <v>70</v>
      </c>
      <c r="BE92" s="28"/>
    </row>
    <row r="93" spans="1:91" s="2" customFormat="1" ht="10.9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3"/>
      <c r="AS93" s="72"/>
      <c r="AT93" s="73"/>
      <c r="AU93" s="73"/>
      <c r="AV93" s="73"/>
      <c r="AW93" s="73"/>
      <c r="AX93" s="73"/>
      <c r="AY93" s="73"/>
      <c r="AZ93" s="73"/>
      <c r="BA93" s="73"/>
      <c r="BB93" s="73"/>
      <c r="BC93" s="73"/>
      <c r="BD93" s="74"/>
      <c r="BE93" s="28"/>
    </row>
    <row r="94" spans="1:91" s="6" customFormat="1" ht="32.450000000000003" customHeight="1">
      <c r="B94" s="75"/>
      <c r="C94" s="76" t="s">
        <v>71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180">
        <f>ROUND(AG95,2)</f>
        <v>0</v>
      </c>
      <c r="AH94" s="180"/>
      <c r="AI94" s="180"/>
      <c r="AJ94" s="180"/>
      <c r="AK94" s="180"/>
      <c r="AL94" s="180"/>
      <c r="AM94" s="180"/>
      <c r="AN94" s="181">
        <f>SUM(AG94,AT94)</f>
        <v>0</v>
      </c>
      <c r="AO94" s="181"/>
      <c r="AP94" s="181"/>
      <c r="AQ94" s="79" t="s">
        <v>1</v>
      </c>
      <c r="AR94" s="80"/>
      <c r="AS94" s="81">
        <f>ROUND(AS95,2)</f>
        <v>0</v>
      </c>
      <c r="AT94" s="82">
        <f>ROUND(SUM(AV94:AW94),2)</f>
        <v>0</v>
      </c>
      <c r="AU94" s="83">
        <f>ROUND(AU95,5)</f>
        <v>0</v>
      </c>
      <c r="AV94" s="82">
        <f>ROUND(AZ94*L29,2)</f>
        <v>0</v>
      </c>
      <c r="AW94" s="82">
        <f>ROUND(BA94*L30,2)</f>
        <v>0</v>
      </c>
      <c r="AX94" s="82">
        <f>ROUND(BB94*L29,2)</f>
        <v>0</v>
      </c>
      <c r="AY94" s="82">
        <f>ROUND(BC94*L30,2)</f>
        <v>0</v>
      </c>
      <c r="AZ94" s="82">
        <f>ROUND(AZ95,2)</f>
        <v>0</v>
      </c>
      <c r="BA94" s="82">
        <f>ROUND(BA95,2)</f>
        <v>0</v>
      </c>
      <c r="BB94" s="82">
        <f>ROUND(BB95,2)</f>
        <v>0</v>
      </c>
      <c r="BC94" s="82">
        <f>ROUND(BC95,2)</f>
        <v>0</v>
      </c>
      <c r="BD94" s="84">
        <f>ROUND(BD95,2)</f>
        <v>0</v>
      </c>
      <c r="BS94" s="85" t="s">
        <v>72</v>
      </c>
      <c r="BT94" s="85" t="s">
        <v>73</v>
      </c>
      <c r="BU94" s="86" t="s">
        <v>74</v>
      </c>
      <c r="BV94" s="85" t="s">
        <v>75</v>
      </c>
      <c r="BW94" s="85" t="s">
        <v>5</v>
      </c>
      <c r="BX94" s="85" t="s">
        <v>76</v>
      </c>
      <c r="CL94" s="85" t="s">
        <v>1</v>
      </c>
    </row>
    <row r="95" spans="1:91" s="7" customFormat="1" ht="16.5" customHeight="1">
      <c r="A95" s="87" t="s">
        <v>77</v>
      </c>
      <c r="B95" s="88"/>
      <c r="C95" s="89"/>
      <c r="D95" s="179" t="s">
        <v>78</v>
      </c>
      <c r="E95" s="179"/>
      <c r="F95" s="179"/>
      <c r="G95" s="179"/>
      <c r="H95" s="179"/>
      <c r="I95" s="90"/>
      <c r="J95" s="179" t="s">
        <v>79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'02 - Kusový nábytek'!J30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91" t="s">
        <v>80</v>
      </c>
      <c r="AR95" s="92"/>
      <c r="AS95" s="93">
        <v>0</v>
      </c>
      <c r="AT95" s="94">
        <f>ROUND(SUM(AV95:AW95),2)</f>
        <v>0</v>
      </c>
      <c r="AU95" s="95">
        <f>'02 - Kusový nábytek'!P116</f>
        <v>0</v>
      </c>
      <c r="AV95" s="94">
        <f>'02 - Kusový nábytek'!J33</f>
        <v>0</v>
      </c>
      <c r="AW95" s="94">
        <f>'02 - Kusový nábytek'!J34</f>
        <v>0</v>
      </c>
      <c r="AX95" s="94">
        <f>'02 - Kusový nábytek'!J35</f>
        <v>0</v>
      </c>
      <c r="AY95" s="94">
        <f>'02 - Kusový nábytek'!J36</f>
        <v>0</v>
      </c>
      <c r="AZ95" s="94">
        <f>'02 - Kusový nábytek'!F33</f>
        <v>0</v>
      </c>
      <c r="BA95" s="94">
        <f>'02 - Kusový nábytek'!F34</f>
        <v>0</v>
      </c>
      <c r="BB95" s="94">
        <f>'02 - Kusový nábytek'!F35</f>
        <v>0</v>
      </c>
      <c r="BC95" s="94">
        <f>'02 - Kusový nábytek'!F36</f>
        <v>0</v>
      </c>
      <c r="BD95" s="96">
        <f>'02 - Kusový nábytek'!F37</f>
        <v>0</v>
      </c>
      <c r="BT95" s="97" t="s">
        <v>81</v>
      </c>
      <c r="BV95" s="97" t="s">
        <v>75</v>
      </c>
      <c r="BW95" s="97" t="s">
        <v>82</v>
      </c>
      <c r="BX95" s="97" t="s">
        <v>5</v>
      </c>
      <c r="CL95" s="97" t="s">
        <v>1</v>
      </c>
      <c r="CM95" s="97" t="s">
        <v>83</v>
      </c>
    </row>
    <row r="96" spans="1:91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3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8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33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algorithmName="SHA-512" hashValue="BNXzlSDU0ulvZCfvtE2QtBCIfYUgMh3dwIN0wDUpQLZUniFj6UEK+/oD12x3sWX158wB1Z2wu2xX9YZSPVAf8Q==" saltValue="1BmBvP6F86hjphWCnBwHD9p3r9m9NG3x7kgXS55XJX6btLFeWIRf3NMa9eqC/BW3bpYp9Kq55pOKwHPVo9Nx9Q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2 - Kusový nábytek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tabSelected="1" workbookViewId="0">
      <selection activeCell="F169" sqref="F16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1" t="s">
        <v>82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4"/>
      <c r="AT3" s="11" t="s">
        <v>83</v>
      </c>
    </row>
    <row r="4" spans="1:46" s="1" customFormat="1" ht="24.95" customHeight="1">
      <c r="B4" s="14"/>
      <c r="D4" s="100" t="s">
        <v>84</v>
      </c>
      <c r="L4" s="14"/>
      <c r="M4" s="101" t="s">
        <v>10</v>
      </c>
      <c r="AT4" s="11" t="s">
        <v>4</v>
      </c>
    </row>
    <row r="5" spans="1:46" s="1" customFormat="1" ht="6.95" customHeight="1">
      <c r="B5" s="14"/>
      <c r="L5" s="14"/>
    </row>
    <row r="6" spans="1:46" s="1" customFormat="1" ht="12" customHeight="1">
      <c r="B6" s="14"/>
      <c r="D6" s="102" t="s">
        <v>16</v>
      </c>
      <c r="L6" s="14"/>
    </row>
    <row r="7" spans="1:46" s="1" customFormat="1" ht="16.5" customHeight="1">
      <c r="B7" s="14"/>
      <c r="E7" s="215" t="str">
        <f>'Rekapitulace stavby'!K6</f>
        <v>Modernizace učebny - kusový nábytek</v>
      </c>
      <c r="F7" s="216"/>
      <c r="G7" s="216"/>
      <c r="H7" s="216"/>
      <c r="L7" s="14"/>
    </row>
    <row r="8" spans="1:46" s="2" customFormat="1" ht="12" customHeight="1">
      <c r="A8" s="28"/>
      <c r="B8" s="33"/>
      <c r="C8" s="28"/>
      <c r="D8" s="102" t="s">
        <v>85</v>
      </c>
      <c r="E8" s="28"/>
      <c r="F8" s="28"/>
      <c r="G8" s="28"/>
      <c r="H8" s="28"/>
      <c r="I8" s="28"/>
      <c r="J8" s="28"/>
      <c r="K8" s="28"/>
      <c r="L8" s="45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33"/>
      <c r="C9" s="28"/>
      <c r="D9" s="28"/>
      <c r="E9" s="217" t="s">
        <v>86</v>
      </c>
      <c r="F9" s="218"/>
      <c r="G9" s="218"/>
      <c r="H9" s="218"/>
      <c r="I9" s="28"/>
      <c r="J9" s="28"/>
      <c r="K9" s="28"/>
      <c r="L9" s="45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33"/>
      <c r="C10" s="28"/>
      <c r="D10" s="28"/>
      <c r="E10" s="28"/>
      <c r="F10" s="28"/>
      <c r="G10" s="28"/>
      <c r="H10" s="28"/>
      <c r="I10" s="28"/>
      <c r="J10" s="28"/>
      <c r="K10" s="28"/>
      <c r="L10" s="45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33"/>
      <c r="C11" s="28"/>
      <c r="D11" s="102" t="s">
        <v>18</v>
      </c>
      <c r="E11" s="28"/>
      <c r="F11" s="103" t="s">
        <v>1</v>
      </c>
      <c r="G11" s="28"/>
      <c r="H11" s="28"/>
      <c r="I11" s="102" t="s">
        <v>19</v>
      </c>
      <c r="J11" s="103" t="s">
        <v>1</v>
      </c>
      <c r="K11" s="28"/>
      <c r="L11" s="45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33"/>
      <c r="C12" s="28"/>
      <c r="D12" s="102" t="s">
        <v>20</v>
      </c>
      <c r="E12" s="28"/>
      <c r="F12" s="103" t="s">
        <v>21</v>
      </c>
      <c r="G12" s="28"/>
      <c r="H12" s="28"/>
      <c r="I12" s="102" t="s">
        <v>22</v>
      </c>
      <c r="J12" s="104" t="str">
        <f>'Rekapitulace stavby'!AN8</f>
        <v>3. 8. 2022</v>
      </c>
      <c r="K12" s="28"/>
      <c r="L12" s="45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33"/>
      <c r="C13" s="28"/>
      <c r="D13" s="28"/>
      <c r="E13" s="28"/>
      <c r="F13" s="28"/>
      <c r="G13" s="28"/>
      <c r="H13" s="28"/>
      <c r="I13" s="28"/>
      <c r="J13" s="28"/>
      <c r="K13" s="28"/>
      <c r="L13" s="45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33"/>
      <c r="C14" s="28"/>
      <c r="D14" s="102" t="s">
        <v>24</v>
      </c>
      <c r="E14" s="28"/>
      <c r="F14" s="28"/>
      <c r="G14" s="28"/>
      <c r="H14" s="28"/>
      <c r="I14" s="102" t="s">
        <v>25</v>
      </c>
      <c r="J14" s="103" t="s">
        <v>1</v>
      </c>
      <c r="K14" s="28"/>
      <c r="L14" s="45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33"/>
      <c r="C15" s="28"/>
      <c r="D15" s="28"/>
      <c r="E15" s="103" t="s">
        <v>21</v>
      </c>
      <c r="F15" s="28"/>
      <c r="G15" s="28"/>
      <c r="H15" s="28"/>
      <c r="I15" s="102" t="s">
        <v>26</v>
      </c>
      <c r="J15" s="103" t="s">
        <v>1</v>
      </c>
      <c r="K15" s="28"/>
      <c r="L15" s="45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33"/>
      <c r="C16" s="28"/>
      <c r="D16" s="28"/>
      <c r="E16" s="28"/>
      <c r="F16" s="28"/>
      <c r="G16" s="28"/>
      <c r="H16" s="28"/>
      <c r="I16" s="28"/>
      <c r="J16" s="28"/>
      <c r="K16" s="28"/>
      <c r="L16" s="45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33"/>
      <c r="C17" s="28"/>
      <c r="D17" s="102" t="s">
        <v>27</v>
      </c>
      <c r="E17" s="28"/>
      <c r="F17" s="28"/>
      <c r="G17" s="28"/>
      <c r="H17" s="28"/>
      <c r="I17" s="102" t="s">
        <v>25</v>
      </c>
      <c r="J17" s="24" t="str">
        <f>'Rekapitulace stavby'!AN13</f>
        <v>Vyplň údaj</v>
      </c>
      <c r="K17" s="28"/>
      <c r="L17" s="45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33"/>
      <c r="C18" s="28"/>
      <c r="D18" s="28"/>
      <c r="E18" s="219" t="str">
        <f>'Rekapitulace stavby'!E14</f>
        <v>Vyplň údaj</v>
      </c>
      <c r="F18" s="220"/>
      <c r="G18" s="220"/>
      <c r="H18" s="220"/>
      <c r="I18" s="102" t="s">
        <v>26</v>
      </c>
      <c r="J18" s="24" t="str">
        <f>'Rekapitulace stavby'!AN14</f>
        <v>Vyplň údaj</v>
      </c>
      <c r="K18" s="28"/>
      <c r="L18" s="45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33"/>
      <c r="C19" s="28"/>
      <c r="D19" s="28"/>
      <c r="E19" s="28"/>
      <c r="F19" s="28"/>
      <c r="G19" s="28"/>
      <c r="H19" s="28"/>
      <c r="I19" s="28"/>
      <c r="J19" s="28"/>
      <c r="K19" s="28"/>
      <c r="L19" s="45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33"/>
      <c r="C20" s="28"/>
      <c r="D20" s="102" t="s">
        <v>29</v>
      </c>
      <c r="E20" s="28"/>
      <c r="F20" s="28"/>
      <c r="G20" s="28"/>
      <c r="H20" s="28"/>
      <c r="I20" s="102" t="s">
        <v>25</v>
      </c>
      <c r="J20" s="103" t="s">
        <v>1</v>
      </c>
      <c r="K20" s="28"/>
      <c r="L20" s="45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33"/>
      <c r="C21" s="28"/>
      <c r="D21" s="28"/>
      <c r="E21" s="103" t="s">
        <v>21</v>
      </c>
      <c r="F21" s="28"/>
      <c r="G21" s="28"/>
      <c r="H21" s="28"/>
      <c r="I21" s="102" t="s">
        <v>26</v>
      </c>
      <c r="J21" s="103" t="s">
        <v>1</v>
      </c>
      <c r="K21" s="28"/>
      <c r="L21" s="45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33"/>
      <c r="C22" s="28"/>
      <c r="D22" s="28"/>
      <c r="E22" s="28"/>
      <c r="F22" s="28"/>
      <c r="G22" s="28"/>
      <c r="H22" s="28"/>
      <c r="I22" s="28"/>
      <c r="J22" s="28"/>
      <c r="K22" s="28"/>
      <c r="L22" s="45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33"/>
      <c r="C23" s="28"/>
      <c r="D23" s="102" t="s">
        <v>31</v>
      </c>
      <c r="E23" s="28"/>
      <c r="F23" s="28"/>
      <c r="G23" s="28"/>
      <c r="H23" s="28"/>
      <c r="I23" s="102" t="s">
        <v>25</v>
      </c>
      <c r="J23" s="103" t="s">
        <v>1</v>
      </c>
      <c r="K23" s="28"/>
      <c r="L23" s="45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33"/>
      <c r="C24" s="28"/>
      <c r="D24" s="28"/>
      <c r="E24" s="103" t="s">
        <v>21</v>
      </c>
      <c r="F24" s="28"/>
      <c r="G24" s="28"/>
      <c r="H24" s="28"/>
      <c r="I24" s="102" t="s">
        <v>26</v>
      </c>
      <c r="J24" s="103" t="s">
        <v>1</v>
      </c>
      <c r="K24" s="28"/>
      <c r="L24" s="45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33"/>
      <c r="C25" s="28"/>
      <c r="D25" s="28"/>
      <c r="E25" s="28"/>
      <c r="F25" s="28"/>
      <c r="G25" s="28"/>
      <c r="H25" s="28"/>
      <c r="I25" s="28"/>
      <c r="J25" s="28"/>
      <c r="K25" s="28"/>
      <c r="L25" s="45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33"/>
      <c r="C26" s="28"/>
      <c r="D26" s="102" t="s">
        <v>32</v>
      </c>
      <c r="E26" s="28"/>
      <c r="F26" s="28"/>
      <c r="G26" s="28"/>
      <c r="H26" s="28"/>
      <c r="I26" s="28"/>
      <c r="J26" s="28"/>
      <c r="K26" s="28"/>
      <c r="L26" s="45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105"/>
      <c r="B27" s="106"/>
      <c r="C27" s="105"/>
      <c r="D27" s="105"/>
      <c r="E27" s="221" t="s">
        <v>1</v>
      </c>
      <c r="F27" s="221"/>
      <c r="G27" s="221"/>
      <c r="H27" s="221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28"/>
      <c r="B28" s="33"/>
      <c r="C28" s="28"/>
      <c r="D28" s="28"/>
      <c r="E28" s="28"/>
      <c r="F28" s="28"/>
      <c r="G28" s="28"/>
      <c r="H28" s="28"/>
      <c r="I28" s="28"/>
      <c r="J28" s="28"/>
      <c r="K28" s="28"/>
      <c r="L28" s="45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33"/>
      <c r="C29" s="28"/>
      <c r="D29" s="108"/>
      <c r="E29" s="108"/>
      <c r="F29" s="108"/>
      <c r="G29" s="108"/>
      <c r="H29" s="108"/>
      <c r="I29" s="108"/>
      <c r="J29" s="108"/>
      <c r="K29" s="108"/>
      <c r="L29" s="45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33"/>
      <c r="C30" s="28"/>
      <c r="D30" s="109" t="s">
        <v>33</v>
      </c>
      <c r="E30" s="28"/>
      <c r="F30" s="28"/>
      <c r="G30" s="28"/>
      <c r="H30" s="28"/>
      <c r="I30" s="28"/>
      <c r="J30" s="110">
        <f>ROUND(J116, 2)</f>
        <v>0</v>
      </c>
      <c r="K30" s="28"/>
      <c r="L30" s="45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33"/>
      <c r="C31" s="28"/>
      <c r="D31" s="108"/>
      <c r="E31" s="108"/>
      <c r="F31" s="108"/>
      <c r="G31" s="108"/>
      <c r="H31" s="108"/>
      <c r="I31" s="108"/>
      <c r="J31" s="108"/>
      <c r="K31" s="108"/>
      <c r="L31" s="45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33"/>
      <c r="C32" s="28"/>
      <c r="D32" s="28"/>
      <c r="E32" s="28"/>
      <c r="F32" s="111" t="s">
        <v>35</v>
      </c>
      <c r="G32" s="28"/>
      <c r="H32" s="28"/>
      <c r="I32" s="111" t="s">
        <v>34</v>
      </c>
      <c r="J32" s="111" t="s">
        <v>36</v>
      </c>
      <c r="K32" s="28"/>
      <c r="L32" s="45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33"/>
      <c r="C33" s="28"/>
      <c r="D33" s="112" t="s">
        <v>37</v>
      </c>
      <c r="E33" s="102" t="s">
        <v>38</v>
      </c>
      <c r="F33" s="113">
        <f>ROUND((SUM(BE116:BE174)),  2)</f>
        <v>0</v>
      </c>
      <c r="G33" s="28"/>
      <c r="H33" s="28"/>
      <c r="I33" s="114">
        <v>0.21</v>
      </c>
      <c r="J33" s="113">
        <f>ROUND(((SUM(BE116:BE174))*I33),  2)</f>
        <v>0</v>
      </c>
      <c r="K33" s="28"/>
      <c r="L33" s="45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33"/>
      <c r="C34" s="28"/>
      <c r="D34" s="28"/>
      <c r="E34" s="102" t="s">
        <v>39</v>
      </c>
      <c r="F34" s="113">
        <f>ROUND((SUM(BF116:BF174)),  2)</f>
        <v>0</v>
      </c>
      <c r="G34" s="28"/>
      <c r="H34" s="28"/>
      <c r="I34" s="114">
        <v>0.15</v>
      </c>
      <c r="J34" s="113">
        <f>ROUND(((SUM(BF116:BF174))*I34),  2)</f>
        <v>0</v>
      </c>
      <c r="K34" s="28"/>
      <c r="L34" s="45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33"/>
      <c r="C35" s="28"/>
      <c r="D35" s="28"/>
      <c r="E35" s="102" t="s">
        <v>40</v>
      </c>
      <c r="F35" s="113">
        <f>ROUND((SUM(BG116:BG174)),  2)</f>
        <v>0</v>
      </c>
      <c r="G35" s="28"/>
      <c r="H35" s="28"/>
      <c r="I35" s="114">
        <v>0.21</v>
      </c>
      <c r="J35" s="113">
        <f>0</f>
        <v>0</v>
      </c>
      <c r="K35" s="28"/>
      <c r="L35" s="45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33"/>
      <c r="C36" s="28"/>
      <c r="D36" s="28"/>
      <c r="E36" s="102" t="s">
        <v>41</v>
      </c>
      <c r="F36" s="113">
        <f>ROUND((SUM(BH116:BH174)),  2)</f>
        <v>0</v>
      </c>
      <c r="G36" s="28"/>
      <c r="H36" s="28"/>
      <c r="I36" s="114">
        <v>0.15</v>
      </c>
      <c r="J36" s="113">
        <f>0</f>
        <v>0</v>
      </c>
      <c r="K36" s="28"/>
      <c r="L36" s="45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33"/>
      <c r="C37" s="28"/>
      <c r="D37" s="28"/>
      <c r="E37" s="102" t="s">
        <v>42</v>
      </c>
      <c r="F37" s="113">
        <f>ROUND((SUM(BI116:BI174)),  2)</f>
        <v>0</v>
      </c>
      <c r="G37" s="28"/>
      <c r="H37" s="28"/>
      <c r="I37" s="114">
        <v>0</v>
      </c>
      <c r="J37" s="113">
        <f>0</f>
        <v>0</v>
      </c>
      <c r="K37" s="28"/>
      <c r="L37" s="45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33"/>
      <c r="C38" s="28"/>
      <c r="D38" s="28"/>
      <c r="E38" s="28"/>
      <c r="F38" s="28"/>
      <c r="G38" s="28"/>
      <c r="H38" s="28"/>
      <c r="I38" s="28"/>
      <c r="J38" s="28"/>
      <c r="K38" s="28"/>
      <c r="L38" s="45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33"/>
      <c r="C39" s="115"/>
      <c r="D39" s="116" t="s">
        <v>43</v>
      </c>
      <c r="E39" s="117"/>
      <c r="F39" s="117"/>
      <c r="G39" s="118" t="s">
        <v>44</v>
      </c>
      <c r="H39" s="119" t="s">
        <v>45</v>
      </c>
      <c r="I39" s="117"/>
      <c r="J39" s="120">
        <f>SUM(J30:J37)</f>
        <v>0</v>
      </c>
      <c r="K39" s="121"/>
      <c r="L39" s="45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33"/>
      <c r="C40" s="28"/>
      <c r="D40" s="28"/>
      <c r="E40" s="28"/>
      <c r="F40" s="28"/>
      <c r="G40" s="28"/>
      <c r="H40" s="28"/>
      <c r="I40" s="28"/>
      <c r="J40" s="28"/>
      <c r="K40" s="28"/>
      <c r="L40" s="45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4"/>
      <c r="L41" s="14"/>
    </row>
    <row r="42" spans="1:31" s="1" customFormat="1" ht="14.45" customHeight="1">
      <c r="B42" s="14"/>
      <c r="L42" s="14"/>
    </row>
    <row r="43" spans="1:31" s="1" customFormat="1" ht="14.45" customHeight="1">
      <c r="B43" s="14"/>
      <c r="L43" s="14"/>
    </row>
    <row r="44" spans="1:31" s="1" customFormat="1" ht="14.45" customHeight="1">
      <c r="B44" s="14"/>
      <c r="L44" s="14"/>
    </row>
    <row r="45" spans="1:31" s="1" customFormat="1" ht="14.45" customHeight="1">
      <c r="B45" s="14"/>
      <c r="L45" s="14"/>
    </row>
    <row r="46" spans="1:31" s="1" customFormat="1" ht="14.45" customHeight="1">
      <c r="B46" s="14"/>
      <c r="L46" s="14"/>
    </row>
    <row r="47" spans="1:31" s="1" customFormat="1" ht="14.45" customHeight="1">
      <c r="B47" s="14"/>
      <c r="L47" s="14"/>
    </row>
    <row r="48" spans="1:31" s="1" customFormat="1" ht="14.45" customHeight="1">
      <c r="B48" s="14"/>
      <c r="L48" s="14"/>
    </row>
    <row r="49" spans="1:31" s="1" customFormat="1" ht="14.45" customHeight="1">
      <c r="B49" s="14"/>
      <c r="L49" s="14"/>
    </row>
    <row r="50" spans="1:31" s="2" customFormat="1" ht="14.45" customHeight="1">
      <c r="B50" s="45"/>
      <c r="D50" s="122" t="s">
        <v>46</v>
      </c>
      <c r="E50" s="123"/>
      <c r="F50" s="123"/>
      <c r="G50" s="122" t="s">
        <v>47</v>
      </c>
      <c r="H50" s="123"/>
      <c r="I50" s="123"/>
      <c r="J50" s="123"/>
      <c r="K50" s="123"/>
      <c r="L50" s="45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" customFormat="1" ht="12.75">
      <c r="A61" s="28"/>
      <c r="B61" s="33"/>
      <c r="C61" s="28"/>
      <c r="D61" s="124" t="s">
        <v>48</v>
      </c>
      <c r="E61" s="125"/>
      <c r="F61" s="126" t="s">
        <v>49</v>
      </c>
      <c r="G61" s="124" t="s">
        <v>48</v>
      </c>
      <c r="H61" s="125"/>
      <c r="I61" s="125"/>
      <c r="J61" s="127" t="s">
        <v>49</v>
      </c>
      <c r="K61" s="125"/>
      <c r="L61" s="45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" customFormat="1" ht="12.75">
      <c r="A65" s="28"/>
      <c r="B65" s="33"/>
      <c r="C65" s="28"/>
      <c r="D65" s="122" t="s">
        <v>50</v>
      </c>
      <c r="E65" s="128"/>
      <c r="F65" s="128"/>
      <c r="G65" s="122" t="s">
        <v>51</v>
      </c>
      <c r="H65" s="128"/>
      <c r="I65" s="128"/>
      <c r="J65" s="128"/>
      <c r="K65" s="128"/>
      <c r="L65" s="45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" customFormat="1" ht="12.75">
      <c r="A76" s="28"/>
      <c r="B76" s="33"/>
      <c r="C76" s="28"/>
      <c r="D76" s="124" t="s">
        <v>48</v>
      </c>
      <c r="E76" s="125"/>
      <c r="F76" s="126" t="s">
        <v>49</v>
      </c>
      <c r="G76" s="124" t="s">
        <v>48</v>
      </c>
      <c r="H76" s="125"/>
      <c r="I76" s="125"/>
      <c r="J76" s="127" t="s">
        <v>49</v>
      </c>
      <c r="K76" s="125"/>
      <c r="L76" s="45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129"/>
      <c r="C77" s="130"/>
      <c r="D77" s="130"/>
      <c r="E77" s="130"/>
      <c r="F77" s="130"/>
      <c r="G77" s="130"/>
      <c r="H77" s="130"/>
      <c r="I77" s="130"/>
      <c r="J77" s="130"/>
      <c r="K77" s="130"/>
      <c r="L77" s="45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customHeight="1">
      <c r="A81" s="28"/>
      <c r="B81" s="131"/>
      <c r="C81" s="132"/>
      <c r="D81" s="132"/>
      <c r="E81" s="132"/>
      <c r="F81" s="132"/>
      <c r="G81" s="132"/>
      <c r="H81" s="132"/>
      <c r="I81" s="132"/>
      <c r="J81" s="132"/>
      <c r="K81" s="132"/>
      <c r="L81" s="45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29"/>
      <c r="C82" s="17" t="s">
        <v>87</v>
      </c>
      <c r="D82" s="30"/>
      <c r="E82" s="30"/>
      <c r="F82" s="30"/>
      <c r="G82" s="30"/>
      <c r="H82" s="30"/>
      <c r="I82" s="30"/>
      <c r="J82" s="30"/>
      <c r="K82" s="30"/>
      <c r="L82" s="45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45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29"/>
      <c r="C84" s="23" t="s">
        <v>16</v>
      </c>
      <c r="D84" s="30"/>
      <c r="E84" s="30"/>
      <c r="F84" s="30"/>
      <c r="G84" s="30"/>
      <c r="H84" s="30"/>
      <c r="I84" s="30"/>
      <c r="J84" s="30"/>
      <c r="K84" s="30"/>
      <c r="L84" s="45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customHeight="1">
      <c r="A85" s="28"/>
      <c r="B85" s="29"/>
      <c r="C85" s="30"/>
      <c r="D85" s="30"/>
      <c r="E85" s="213" t="str">
        <f>E7</f>
        <v>Modernizace učebny - kusový nábytek</v>
      </c>
      <c r="F85" s="214"/>
      <c r="G85" s="214"/>
      <c r="H85" s="214"/>
      <c r="I85" s="30"/>
      <c r="J85" s="30"/>
      <c r="K85" s="30"/>
      <c r="L85" s="45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29"/>
      <c r="C86" s="23" t="s">
        <v>85</v>
      </c>
      <c r="D86" s="30"/>
      <c r="E86" s="30"/>
      <c r="F86" s="30"/>
      <c r="G86" s="30"/>
      <c r="H86" s="30"/>
      <c r="I86" s="30"/>
      <c r="J86" s="30"/>
      <c r="K86" s="30"/>
      <c r="L86" s="45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29"/>
      <c r="C87" s="30"/>
      <c r="D87" s="30"/>
      <c r="E87" s="182" t="str">
        <f>E9</f>
        <v>02 - Kusový nábytek</v>
      </c>
      <c r="F87" s="212"/>
      <c r="G87" s="212"/>
      <c r="H87" s="212"/>
      <c r="I87" s="30"/>
      <c r="J87" s="30"/>
      <c r="K87" s="30"/>
      <c r="L87" s="45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45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29"/>
      <c r="C89" s="23" t="s">
        <v>20</v>
      </c>
      <c r="D89" s="30"/>
      <c r="E89" s="30"/>
      <c r="F89" s="21" t="str">
        <f>F12</f>
        <v xml:space="preserve"> </v>
      </c>
      <c r="G89" s="30"/>
      <c r="H89" s="30"/>
      <c r="I89" s="23" t="s">
        <v>22</v>
      </c>
      <c r="J89" s="60" t="str">
        <f>IF(J12="","",J12)</f>
        <v>3. 8. 2022</v>
      </c>
      <c r="K89" s="30"/>
      <c r="L89" s="45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45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15.2" customHeight="1">
      <c r="A91" s="28"/>
      <c r="B91" s="29"/>
      <c r="C91" s="23" t="s">
        <v>24</v>
      </c>
      <c r="D91" s="30"/>
      <c r="E91" s="30"/>
      <c r="F91" s="21" t="str">
        <f>E15</f>
        <v xml:space="preserve"> </v>
      </c>
      <c r="G91" s="30"/>
      <c r="H91" s="30"/>
      <c r="I91" s="23" t="s">
        <v>29</v>
      </c>
      <c r="J91" s="26" t="str">
        <f>E21</f>
        <v xml:space="preserve"> </v>
      </c>
      <c r="K91" s="30"/>
      <c r="L91" s="45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29"/>
      <c r="C92" s="23" t="s">
        <v>27</v>
      </c>
      <c r="D92" s="30"/>
      <c r="E92" s="30"/>
      <c r="F92" s="21" t="str">
        <f>IF(E18="","",E18)</f>
        <v>Vyplň údaj</v>
      </c>
      <c r="G92" s="30"/>
      <c r="H92" s="30"/>
      <c r="I92" s="23" t="s">
        <v>31</v>
      </c>
      <c r="J92" s="26" t="str">
        <f>E24</f>
        <v xml:space="preserve"> </v>
      </c>
      <c r="K92" s="30"/>
      <c r="L92" s="45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45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29"/>
      <c r="C94" s="133" t="s">
        <v>88</v>
      </c>
      <c r="D94" s="134"/>
      <c r="E94" s="134"/>
      <c r="F94" s="134"/>
      <c r="G94" s="134"/>
      <c r="H94" s="134"/>
      <c r="I94" s="134"/>
      <c r="J94" s="135" t="s">
        <v>89</v>
      </c>
      <c r="K94" s="134"/>
      <c r="L94" s="45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45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29"/>
      <c r="C96" s="136" t="s">
        <v>90</v>
      </c>
      <c r="D96" s="30"/>
      <c r="E96" s="30"/>
      <c r="F96" s="30"/>
      <c r="G96" s="30"/>
      <c r="H96" s="30"/>
      <c r="I96" s="30"/>
      <c r="J96" s="78">
        <f>J116</f>
        <v>0</v>
      </c>
      <c r="K96" s="30"/>
      <c r="L96" s="45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1" t="s">
        <v>91</v>
      </c>
    </row>
    <row r="97" spans="1:31" s="2" customFormat="1" ht="21.75" customHeight="1">
      <c r="A97" s="28"/>
      <c r="B97" s="29"/>
      <c r="C97" s="30"/>
      <c r="D97" s="30"/>
      <c r="E97" s="30"/>
      <c r="F97" s="30"/>
      <c r="G97" s="30"/>
      <c r="H97" s="30"/>
      <c r="I97" s="30"/>
      <c r="J97" s="30"/>
      <c r="K97" s="30"/>
      <c r="L97" s="45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31" s="2" customFormat="1" ht="6.95" customHeight="1">
      <c r="A98" s="28"/>
      <c r="B98" s="48"/>
      <c r="C98" s="49"/>
      <c r="D98" s="49"/>
      <c r="E98" s="49"/>
      <c r="F98" s="49"/>
      <c r="G98" s="49"/>
      <c r="H98" s="49"/>
      <c r="I98" s="49"/>
      <c r="J98" s="49"/>
      <c r="K98" s="49"/>
      <c r="L98" s="45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</row>
    <row r="102" spans="1:31" s="2" customFormat="1" ht="6.95" customHeight="1">
      <c r="A102" s="28"/>
      <c r="B102" s="50"/>
      <c r="C102" s="51"/>
      <c r="D102" s="51"/>
      <c r="E102" s="51"/>
      <c r="F102" s="51"/>
      <c r="G102" s="51"/>
      <c r="H102" s="51"/>
      <c r="I102" s="51"/>
      <c r="J102" s="51"/>
      <c r="K102" s="51"/>
      <c r="L102" s="45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24.95" customHeight="1">
      <c r="A103" s="28"/>
      <c r="B103" s="29"/>
      <c r="C103" s="17" t="s">
        <v>92</v>
      </c>
      <c r="D103" s="30"/>
      <c r="E103" s="30"/>
      <c r="F103" s="30"/>
      <c r="G103" s="30"/>
      <c r="H103" s="30"/>
      <c r="I103" s="30"/>
      <c r="J103" s="30"/>
      <c r="K103" s="30"/>
      <c r="L103" s="45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45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12" customHeight="1">
      <c r="A105" s="28"/>
      <c r="B105" s="29"/>
      <c r="C105" s="23" t="s">
        <v>16</v>
      </c>
      <c r="D105" s="30"/>
      <c r="E105" s="30"/>
      <c r="F105" s="30"/>
      <c r="G105" s="30"/>
      <c r="H105" s="30"/>
      <c r="I105" s="30"/>
      <c r="J105" s="30"/>
      <c r="K105" s="30"/>
      <c r="L105" s="45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16.5" customHeight="1">
      <c r="A106" s="28"/>
      <c r="B106" s="29"/>
      <c r="C106" s="30"/>
      <c r="D106" s="30"/>
      <c r="E106" s="213" t="str">
        <f>E7</f>
        <v>Modernizace učebny - kusový nábytek</v>
      </c>
      <c r="F106" s="214"/>
      <c r="G106" s="214"/>
      <c r="H106" s="214"/>
      <c r="I106" s="30"/>
      <c r="J106" s="30"/>
      <c r="K106" s="30"/>
      <c r="L106" s="45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29"/>
      <c r="C107" s="23" t="s">
        <v>85</v>
      </c>
      <c r="D107" s="30"/>
      <c r="E107" s="30"/>
      <c r="F107" s="30"/>
      <c r="G107" s="30"/>
      <c r="H107" s="30"/>
      <c r="I107" s="30"/>
      <c r="J107" s="30"/>
      <c r="K107" s="30"/>
      <c r="L107" s="45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6.5" customHeight="1">
      <c r="A108" s="28"/>
      <c r="B108" s="29"/>
      <c r="C108" s="30"/>
      <c r="D108" s="30"/>
      <c r="E108" s="182" t="str">
        <f>E9</f>
        <v>02 - Kusový nábytek</v>
      </c>
      <c r="F108" s="212"/>
      <c r="G108" s="212"/>
      <c r="H108" s="212"/>
      <c r="I108" s="30"/>
      <c r="J108" s="30"/>
      <c r="K108" s="30"/>
      <c r="L108" s="45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45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3" t="s">
        <v>20</v>
      </c>
      <c r="D110" s="30"/>
      <c r="E110" s="30"/>
      <c r="F110" s="21" t="str">
        <f>F12</f>
        <v xml:space="preserve"> </v>
      </c>
      <c r="G110" s="30"/>
      <c r="H110" s="30"/>
      <c r="I110" s="23" t="s">
        <v>22</v>
      </c>
      <c r="J110" s="60" t="str">
        <f>IF(J12="","",J12)</f>
        <v>3. 8. 2022</v>
      </c>
      <c r="K110" s="30"/>
      <c r="L110" s="45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45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5.2" customHeight="1">
      <c r="A112" s="28"/>
      <c r="B112" s="29"/>
      <c r="C112" s="23" t="s">
        <v>24</v>
      </c>
      <c r="D112" s="30"/>
      <c r="E112" s="30"/>
      <c r="F112" s="21" t="str">
        <f>E15</f>
        <v xml:space="preserve"> </v>
      </c>
      <c r="G112" s="30"/>
      <c r="H112" s="30"/>
      <c r="I112" s="23" t="s">
        <v>29</v>
      </c>
      <c r="J112" s="26" t="str">
        <f>E21</f>
        <v xml:space="preserve"> </v>
      </c>
      <c r="K112" s="30"/>
      <c r="L112" s="45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5.2" customHeight="1">
      <c r="A113" s="28"/>
      <c r="B113" s="29"/>
      <c r="C113" s="23" t="s">
        <v>27</v>
      </c>
      <c r="D113" s="30"/>
      <c r="E113" s="30"/>
      <c r="F113" s="21" t="str">
        <f>IF(E18="","",E18)</f>
        <v>Vyplň údaj</v>
      </c>
      <c r="G113" s="30"/>
      <c r="H113" s="30"/>
      <c r="I113" s="23" t="s">
        <v>31</v>
      </c>
      <c r="J113" s="26" t="str">
        <f>E24</f>
        <v xml:space="preserve"> </v>
      </c>
      <c r="K113" s="30"/>
      <c r="L113" s="45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0.35" customHeight="1">
      <c r="A114" s="28"/>
      <c r="B114" s="29"/>
      <c r="C114" s="30"/>
      <c r="D114" s="30"/>
      <c r="E114" s="30"/>
      <c r="F114" s="30"/>
      <c r="G114" s="30"/>
      <c r="H114" s="30"/>
      <c r="I114" s="30"/>
      <c r="J114" s="30"/>
      <c r="K114" s="30"/>
      <c r="L114" s="45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9" customFormat="1" ht="29.25" customHeight="1">
      <c r="A115" s="137"/>
      <c r="B115" s="138"/>
      <c r="C115" s="139" t="s">
        <v>93</v>
      </c>
      <c r="D115" s="140" t="s">
        <v>58</v>
      </c>
      <c r="E115" s="140" t="s">
        <v>54</v>
      </c>
      <c r="F115" s="140" t="s">
        <v>55</v>
      </c>
      <c r="G115" s="140" t="s">
        <v>94</v>
      </c>
      <c r="H115" s="140" t="s">
        <v>95</v>
      </c>
      <c r="I115" s="140" t="s">
        <v>96</v>
      </c>
      <c r="J115" s="140" t="s">
        <v>89</v>
      </c>
      <c r="K115" s="141" t="s">
        <v>97</v>
      </c>
      <c r="L115" s="142"/>
      <c r="M115" s="69" t="s">
        <v>1</v>
      </c>
      <c r="N115" s="70" t="s">
        <v>37</v>
      </c>
      <c r="O115" s="70" t="s">
        <v>98</v>
      </c>
      <c r="P115" s="70" t="s">
        <v>99</v>
      </c>
      <c r="Q115" s="70" t="s">
        <v>100</v>
      </c>
      <c r="R115" s="70" t="s">
        <v>101</v>
      </c>
      <c r="S115" s="70" t="s">
        <v>102</v>
      </c>
      <c r="T115" s="71" t="s">
        <v>103</v>
      </c>
      <c r="U115" s="137"/>
      <c r="V115" s="137"/>
      <c r="W115" s="137"/>
      <c r="X115" s="137"/>
      <c r="Y115" s="137"/>
      <c r="Z115" s="137"/>
      <c r="AA115" s="137"/>
      <c r="AB115" s="137"/>
      <c r="AC115" s="137"/>
      <c r="AD115" s="137"/>
      <c r="AE115" s="137"/>
    </row>
    <row r="116" spans="1:65" s="2" customFormat="1" ht="22.9" customHeight="1">
      <c r="A116" s="28"/>
      <c r="B116" s="29"/>
      <c r="C116" s="76" t="s">
        <v>104</v>
      </c>
      <c r="D116" s="30"/>
      <c r="E116" s="30"/>
      <c r="F116" s="30"/>
      <c r="G116" s="30"/>
      <c r="H116" s="30"/>
      <c r="I116" s="30"/>
      <c r="J116" s="143">
        <f>BK116</f>
        <v>0</v>
      </c>
      <c r="K116" s="30"/>
      <c r="L116" s="33"/>
      <c r="M116" s="72"/>
      <c r="N116" s="144"/>
      <c r="O116" s="73"/>
      <c r="P116" s="145">
        <f>SUM(P117:P174)</f>
        <v>0</v>
      </c>
      <c r="Q116" s="73"/>
      <c r="R116" s="145">
        <f>SUM(R117:R174)</f>
        <v>0</v>
      </c>
      <c r="S116" s="73"/>
      <c r="T116" s="146">
        <f>SUM(T117:T174)</f>
        <v>0</v>
      </c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T116" s="11" t="s">
        <v>72</v>
      </c>
      <c r="AU116" s="11" t="s">
        <v>91</v>
      </c>
      <c r="BK116" s="147">
        <f>SUM(BK117:BK174)</f>
        <v>0</v>
      </c>
    </row>
    <row r="117" spans="1:65" s="2" customFormat="1" ht="24.2" customHeight="1">
      <c r="A117" s="28"/>
      <c r="B117" s="29"/>
      <c r="C117" s="148" t="s">
        <v>81</v>
      </c>
      <c r="D117" s="148" t="s">
        <v>105</v>
      </c>
      <c r="E117" s="149" t="s">
        <v>106</v>
      </c>
      <c r="F117" s="150" t="s">
        <v>107</v>
      </c>
      <c r="G117" s="151" t="s">
        <v>1</v>
      </c>
      <c r="H117" s="152">
        <v>1</v>
      </c>
      <c r="I117" s="153"/>
      <c r="J117" s="154">
        <f>ROUND(I117*H117,2)</f>
        <v>0</v>
      </c>
      <c r="K117" s="150" t="s">
        <v>1</v>
      </c>
      <c r="L117" s="33"/>
      <c r="M117" s="155" t="s">
        <v>1</v>
      </c>
      <c r="N117" s="156" t="s">
        <v>38</v>
      </c>
      <c r="O117" s="65"/>
      <c r="P117" s="157">
        <f>O117*H117</f>
        <v>0</v>
      </c>
      <c r="Q117" s="157">
        <v>0</v>
      </c>
      <c r="R117" s="157">
        <f>Q117*H117</f>
        <v>0</v>
      </c>
      <c r="S117" s="157">
        <v>0</v>
      </c>
      <c r="T117" s="158">
        <f>S117*H117</f>
        <v>0</v>
      </c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R117" s="159" t="s">
        <v>108</v>
      </c>
      <c r="AT117" s="159" t="s">
        <v>105</v>
      </c>
      <c r="AU117" s="159" t="s">
        <v>73</v>
      </c>
      <c r="AY117" s="11" t="s">
        <v>109</v>
      </c>
      <c r="BE117" s="160">
        <f>IF(N117="základní",J117,0)</f>
        <v>0</v>
      </c>
      <c r="BF117" s="160">
        <f>IF(N117="snížená",J117,0)</f>
        <v>0</v>
      </c>
      <c r="BG117" s="160">
        <f>IF(N117="zákl. přenesená",J117,0)</f>
        <v>0</v>
      </c>
      <c r="BH117" s="160">
        <f>IF(N117="sníž. přenesená",J117,0)</f>
        <v>0</v>
      </c>
      <c r="BI117" s="160">
        <f>IF(N117="nulová",J117,0)</f>
        <v>0</v>
      </c>
      <c r="BJ117" s="11" t="s">
        <v>81</v>
      </c>
      <c r="BK117" s="160">
        <f>ROUND(I117*H117,2)</f>
        <v>0</v>
      </c>
      <c r="BL117" s="11" t="s">
        <v>108</v>
      </c>
      <c r="BM117" s="159" t="s">
        <v>110</v>
      </c>
    </row>
    <row r="118" spans="1:65" s="2" customFormat="1" ht="39">
      <c r="A118" s="28"/>
      <c r="B118" s="29"/>
      <c r="C118" s="30"/>
      <c r="D118" s="161" t="s">
        <v>111</v>
      </c>
      <c r="E118" s="30"/>
      <c r="F118" s="162" t="s">
        <v>224</v>
      </c>
      <c r="G118" s="30"/>
      <c r="H118" s="30"/>
      <c r="I118" s="163"/>
      <c r="J118" s="30"/>
      <c r="K118" s="30"/>
      <c r="L118" s="33"/>
      <c r="M118" s="164"/>
      <c r="N118" s="165"/>
      <c r="O118" s="65"/>
      <c r="P118" s="65"/>
      <c r="Q118" s="65"/>
      <c r="R118" s="65"/>
      <c r="S118" s="65"/>
      <c r="T118" s="66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1" t="s">
        <v>111</v>
      </c>
      <c r="AU118" s="11" t="s">
        <v>73</v>
      </c>
    </row>
    <row r="119" spans="1:65" s="2" customFormat="1" ht="16.5" customHeight="1">
      <c r="A119" s="28"/>
      <c r="B119" s="29"/>
      <c r="C119" s="148" t="s">
        <v>83</v>
      </c>
      <c r="D119" s="148" t="s">
        <v>105</v>
      </c>
      <c r="E119" s="149" t="s">
        <v>112</v>
      </c>
      <c r="F119" s="150" t="s">
        <v>113</v>
      </c>
      <c r="G119" s="151" t="s">
        <v>1</v>
      </c>
      <c r="H119" s="152">
        <v>2</v>
      </c>
      <c r="I119" s="153"/>
      <c r="J119" s="154">
        <f>ROUND(I119*H119,2)</f>
        <v>0</v>
      </c>
      <c r="K119" s="150" t="s">
        <v>1</v>
      </c>
      <c r="L119" s="33"/>
      <c r="M119" s="155" t="s">
        <v>1</v>
      </c>
      <c r="N119" s="156" t="s">
        <v>38</v>
      </c>
      <c r="O119" s="65"/>
      <c r="P119" s="157">
        <f>O119*H119</f>
        <v>0</v>
      </c>
      <c r="Q119" s="157">
        <v>0</v>
      </c>
      <c r="R119" s="157">
        <f>Q119*H119</f>
        <v>0</v>
      </c>
      <c r="S119" s="157">
        <v>0</v>
      </c>
      <c r="T119" s="158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59" t="s">
        <v>108</v>
      </c>
      <c r="AT119" s="159" t="s">
        <v>105</v>
      </c>
      <c r="AU119" s="159" t="s">
        <v>73</v>
      </c>
      <c r="AY119" s="11" t="s">
        <v>109</v>
      </c>
      <c r="BE119" s="160">
        <f>IF(N119="základní",J119,0)</f>
        <v>0</v>
      </c>
      <c r="BF119" s="160">
        <f>IF(N119="snížená",J119,0)</f>
        <v>0</v>
      </c>
      <c r="BG119" s="160">
        <f>IF(N119="zákl. přenesená",J119,0)</f>
        <v>0</v>
      </c>
      <c r="BH119" s="160">
        <f>IF(N119="sníž. přenesená",J119,0)</f>
        <v>0</v>
      </c>
      <c r="BI119" s="160">
        <f>IF(N119="nulová",J119,0)</f>
        <v>0</v>
      </c>
      <c r="BJ119" s="11" t="s">
        <v>81</v>
      </c>
      <c r="BK119" s="160">
        <f>ROUND(I119*H119,2)</f>
        <v>0</v>
      </c>
      <c r="BL119" s="11" t="s">
        <v>108</v>
      </c>
      <c r="BM119" s="159" t="s">
        <v>114</v>
      </c>
    </row>
    <row r="120" spans="1:65" s="2" customFormat="1" ht="29.25">
      <c r="A120" s="28"/>
      <c r="B120" s="29"/>
      <c r="C120" s="30"/>
      <c r="D120" s="161" t="s">
        <v>111</v>
      </c>
      <c r="E120" s="30"/>
      <c r="F120" s="162" t="s">
        <v>115</v>
      </c>
      <c r="G120" s="30"/>
      <c r="H120" s="30"/>
      <c r="I120" s="163"/>
      <c r="J120" s="30"/>
      <c r="K120" s="30"/>
      <c r="L120" s="33"/>
      <c r="M120" s="164"/>
      <c r="N120" s="165"/>
      <c r="O120" s="65"/>
      <c r="P120" s="65"/>
      <c r="Q120" s="65"/>
      <c r="R120" s="65"/>
      <c r="S120" s="65"/>
      <c r="T120" s="66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1" t="s">
        <v>111</v>
      </c>
      <c r="AU120" s="11" t="s">
        <v>73</v>
      </c>
    </row>
    <row r="121" spans="1:65" s="2" customFormat="1" ht="24.2" customHeight="1">
      <c r="A121" s="28"/>
      <c r="B121" s="29"/>
      <c r="C121" s="148" t="s">
        <v>116</v>
      </c>
      <c r="D121" s="148" t="s">
        <v>105</v>
      </c>
      <c r="E121" s="149" t="s">
        <v>117</v>
      </c>
      <c r="F121" s="150" t="s">
        <v>118</v>
      </c>
      <c r="G121" s="151" t="s">
        <v>1</v>
      </c>
      <c r="H121" s="152">
        <v>1</v>
      </c>
      <c r="I121" s="153"/>
      <c r="J121" s="154">
        <f>ROUND(I121*H121,2)</f>
        <v>0</v>
      </c>
      <c r="K121" s="150" t="s">
        <v>1</v>
      </c>
      <c r="L121" s="33"/>
      <c r="M121" s="155" t="s">
        <v>1</v>
      </c>
      <c r="N121" s="156" t="s">
        <v>38</v>
      </c>
      <c r="O121" s="65"/>
      <c r="P121" s="157">
        <f>O121*H121</f>
        <v>0</v>
      </c>
      <c r="Q121" s="157">
        <v>0</v>
      </c>
      <c r="R121" s="157">
        <f>Q121*H121</f>
        <v>0</v>
      </c>
      <c r="S121" s="157">
        <v>0</v>
      </c>
      <c r="T121" s="158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59" t="s">
        <v>108</v>
      </c>
      <c r="AT121" s="159" t="s">
        <v>105</v>
      </c>
      <c r="AU121" s="159" t="s">
        <v>73</v>
      </c>
      <c r="AY121" s="11" t="s">
        <v>109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11" t="s">
        <v>81</v>
      </c>
      <c r="BK121" s="160">
        <f>ROUND(I121*H121,2)</f>
        <v>0</v>
      </c>
      <c r="BL121" s="11" t="s">
        <v>108</v>
      </c>
      <c r="BM121" s="159" t="s">
        <v>119</v>
      </c>
    </row>
    <row r="122" spans="1:65" s="2" customFormat="1" ht="48.75">
      <c r="A122" s="28"/>
      <c r="B122" s="29"/>
      <c r="C122" s="30"/>
      <c r="D122" s="161" t="s">
        <v>111</v>
      </c>
      <c r="E122" s="30"/>
      <c r="F122" s="162" t="s">
        <v>225</v>
      </c>
      <c r="G122" s="30"/>
      <c r="H122" s="30"/>
      <c r="I122" s="163"/>
      <c r="J122" s="30"/>
      <c r="K122" s="30"/>
      <c r="L122" s="33"/>
      <c r="M122" s="164"/>
      <c r="N122" s="165"/>
      <c r="O122" s="65"/>
      <c r="P122" s="65"/>
      <c r="Q122" s="65"/>
      <c r="R122" s="65"/>
      <c r="S122" s="65"/>
      <c r="T122" s="66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1" t="s">
        <v>111</v>
      </c>
      <c r="AU122" s="11" t="s">
        <v>73</v>
      </c>
    </row>
    <row r="123" spans="1:65" s="2" customFormat="1" ht="21.75" customHeight="1">
      <c r="A123" s="28"/>
      <c r="B123" s="29"/>
      <c r="C123" s="148" t="s">
        <v>108</v>
      </c>
      <c r="D123" s="148" t="s">
        <v>105</v>
      </c>
      <c r="E123" s="149" t="s">
        <v>120</v>
      </c>
      <c r="F123" s="150" t="s">
        <v>121</v>
      </c>
      <c r="G123" s="151" t="s">
        <v>1</v>
      </c>
      <c r="H123" s="152">
        <v>6</v>
      </c>
      <c r="I123" s="153"/>
      <c r="J123" s="154">
        <f>ROUND(I123*H123,2)</f>
        <v>0</v>
      </c>
      <c r="K123" s="150" t="s">
        <v>1</v>
      </c>
      <c r="L123" s="33"/>
      <c r="M123" s="155" t="s">
        <v>1</v>
      </c>
      <c r="N123" s="156" t="s">
        <v>38</v>
      </c>
      <c r="O123" s="65"/>
      <c r="P123" s="157">
        <f>O123*H123</f>
        <v>0</v>
      </c>
      <c r="Q123" s="157">
        <v>0</v>
      </c>
      <c r="R123" s="157">
        <f>Q123*H123</f>
        <v>0</v>
      </c>
      <c r="S123" s="157">
        <v>0</v>
      </c>
      <c r="T123" s="158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59" t="s">
        <v>108</v>
      </c>
      <c r="AT123" s="159" t="s">
        <v>105</v>
      </c>
      <c r="AU123" s="159" t="s">
        <v>73</v>
      </c>
      <c r="AY123" s="11" t="s">
        <v>109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11" t="s">
        <v>81</v>
      </c>
      <c r="BK123" s="160">
        <f>ROUND(I123*H123,2)</f>
        <v>0</v>
      </c>
      <c r="BL123" s="11" t="s">
        <v>108</v>
      </c>
      <c r="BM123" s="159" t="s">
        <v>122</v>
      </c>
    </row>
    <row r="124" spans="1:65" s="2" customFormat="1" ht="19.5">
      <c r="A124" s="28"/>
      <c r="B124" s="29"/>
      <c r="C124" s="30"/>
      <c r="D124" s="161" t="s">
        <v>111</v>
      </c>
      <c r="E124" s="30"/>
      <c r="F124" s="162" t="s">
        <v>123</v>
      </c>
      <c r="G124" s="30"/>
      <c r="H124" s="30"/>
      <c r="I124" s="163"/>
      <c r="J124" s="30"/>
      <c r="K124" s="30"/>
      <c r="L124" s="33"/>
      <c r="M124" s="164"/>
      <c r="N124" s="165"/>
      <c r="O124" s="65"/>
      <c r="P124" s="65"/>
      <c r="Q124" s="65"/>
      <c r="R124" s="65"/>
      <c r="S124" s="65"/>
      <c r="T124" s="66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1" t="s">
        <v>111</v>
      </c>
      <c r="AU124" s="11" t="s">
        <v>73</v>
      </c>
    </row>
    <row r="125" spans="1:65" s="2" customFormat="1" ht="21.75" customHeight="1">
      <c r="A125" s="28"/>
      <c r="B125" s="29"/>
      <c r="C125" s="148" t="s">
        <v>124</v>
      </c>
      <c r="D125" s="148" t="s">
        <v>105</v>
      </c>
      <c r="E125" s="149" t="s">
        <v>125</v>
      </c>
      <c r="F125" s="150" t="s">
        <v>126</v>
      </c>
      <c r="G125" s="151" t="s">
        <v>1</v>
      </c>
      <c r="H125" s="152">
        <v>5</v>
      </c>
      <c r="I125" s="153"/>
      <c r="J125" s="154">
        <f>ROUND(I125*H125,2)</f>
        <v>0</v>
      </c>
      <c r="K125" s="150" t="s">
        <v>1</v>
      </c>
      <c r="L125" s="33"/>
      <c r="M125" s="155" t="s">
        <v>1</v>
      </c>
      <c r="N125" s="156" t="s">
        <v>38</v>
      </c>
      <c r="O125" s="65"/>
      <c r="P125" s="157">
        <f>O125*H125</f>
        <v>0</v>
      </c>
      <c r="Q125" s="157">
        <v>0</v>
      </c>
      <c r="R125" s="157">
        <f>Q125*H125</f>
        <v>0</v>
      </c>
      <c r="S125" s="157">
        <v>0</v>
      </c>
      <c r="T125" s="158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59" t="s">
        <v>108</v>
      </c>
      <c r="AT125" s="159" t="s">
        <v>105</v>
      </c>
      <c r="AU125" s="159" t="s">
        <v>73</v>
      </c>
      <c r="AY125" s="11" t="s">
        <v>109</v>
      </c>
      <c r="BE125" s="160">
        <f>IF(N125="základní",J125,0)</f>
        <v>0</v>
      </c>
      <c r="BF125" s="160">
        <f>IF(N125="snížená",J125,0)</f>
        <v>0</v>
      </c>
      <c r="BG125" s="160">
        <f>IF(N125="zákl. přenesená",J125,0)</f>
        <v>0</v>
      </c>
      <c r="BH125" s="160">
        <f>IF(N125="sníž. přenesená",J125,0)</f>
        <v>0</v>
      </c>
      <c r="BI125" s="160">
        <f>IF(N125="nulová",J125,0)</f>
        <v>0</v>
      </c>
      <c r="BJ125" s="11" t="s">
        <v>81</v>
      </c>
      <c r="BK125" s="160">
        <f>ROUND(I125*H125,2)</f>
        <v>0</v>
      </c>
      <c r="BL125" s="11" t="s">
        <v>108</v>
      </c>
      <c r="BM125" s="159" t="s">
        <v>127</v>
      </c>
    </row>
    <row r="126" spans="1:65" s="2" customFormat="1" ht="39">
      <c r="A126" s="28"/>
      <c r="B126" s="29"/>
      <c r="C126" s="30"/>
      <c r="D126" s="161" t="s">
        <v>111</v>
      </c>
      <c r="E126" s="30"/>
      <c r="F126" s="162" t="s">
        <v>226</v>
      </c>
      <c r="G126" s="30"/>
      <c r="H126" s="30"/>
      <c r="I126" s="163"/>
      <c r="J126" s="30"/>
      <c r="K126" s="30"/>
      <c r="L126" s="33"/>
      <c r="M126" s="164"/>
      <c r="N126" s="165"/>
      <c r="O126" s="65"/>
      <c r="P126" s="65"/>
      <c r="Q126" s="65"/>
      <c r="R126" s="65"/>
      <c r="S126" s="65"/>
      <c r="T126" s="66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1" t="s">
        <v>111</v>
      </c>
      <c r="AU126" s="11" t="s">
        <v>73</v>
      </c>
    </row>
    <row r="127" spans="1:65" s="2" customFormat="1" ht="21.75" customHeight="1">
      <c r="A127" s="28"/>
      <c r="B127" s="29"/>
      <c r="C127" s="148" t="s">
        <v>128</v>
      </c>
      <c r="D127" s="148" t="s">
        <v>105</v>
      </c>
      <c r="E127" s="149" t="s">
        <v>129</v>
      </c>
      <c r="F127" s="150" t="s">
        <v>130</v>
      </c>
      <c r="G127" s="151" t="s">
        <v>1</v>
      </c>
      <c r="H127" s="152">
        <v>1</v>
      </c>
      <c r="I127" s="153"/>
      <c r="J127" s="154">
        <f>ROUND(I127*H127,2)</f>
        <v>0</v>
      </c>
      <c r="K127" s="150" t="s">
        <v>1</v>
      </c>
      <c r="L127" s="33"/>
      <c r="M127" s="155" t="s">
        <v>1</v>
      </c>
      <c r="N127" s="156" t="s">
        <v>38</v>
      </c>
      <c r="O127" s="65"/>
      <c r="P127" s="157">
        <f>O127*H127</f>
        <v>0</v>
      </c>
      <c r="Q127" s="157">
        <v>0</v>
      </c>
      <c r="R127" s="157">
        <f>Q127*H127</f>
        <v>0</v>
      </c>
      <c r="S127" s="157">
        <v>0</v>
      </c>
      <c r="T127" s="158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59" t="s">
        <v>108</v>
      </c>
      <c r="AT127" s="159" t="s">
        <v>105</v>
      </c>
      <c r="AU127" s="159" t="s">
        <v>73</v>
      </c>
      <c r="AY127" s="11" t="s">
        <v>109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11" t="s">
        <v>81</v>
      </c>
      <c r="BK127" s="160">
        <f>ROUND(I127*H127,2)</f>
        <v>0</v>
      </c>
      <c r="BL127" s="11" t="s">
        <v>108</v>
      </c>
      <c r="BM127" s="159" t="s">
        <v>131</v>
      </c>
    </row>
    <row r="128" spans="1:65" s="2" customFormat="1" ht="39">
      <c r="A128" s="28"/>
      <c r="B128" s="29"/>
      <c r="C128" s="30"/>
      <c r="D128" s="161" t="s">
        <v>111</v>
      </c>
      <c r="E128" s="30"/>
      <c r="F128" s="162" t="s">
        <v>227</v>
      </c>
      <c r="G128" s="30"/>
      <c r="H128" s="30"/>
      <c r="I128" s="163"/>
      <c r="J128" s="30"/>
      <c r="K128" s="30"/>
      <c r="L128" s="33"/>
      <c r="M128" s="164"/>
      <c r="N128" s="165"/>
      <c r="O128" s="65"/>
      <c r="P128" s="65"/>
      <c r="Q128" s="65"/>
      <c r="R128" s="65"/>
      <c r="S128" s="65"/>
      <c r="T128" s="66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T128" s="11" t="s">
        <v>111</v>
      </c>
      <c r="AU128" s="11" t="s">
        <v>73</v>
      </c>
    </row>
    <row r="129" spans="1:65" s="2" customFormat="1" ht="24.2" customHeight="1">
      <c r="A129" s="28"/>
      <c r="B129" s="29"/>
      <c r="C129" s="148" t="s">
        <v>132</v>
      </c>
      <c r="D129" s="148" t="s">
        <v>105</v>
      </c>
      <c r="E129" s="149" t="s">
        <v>133</v>
      </c>
      <c r="F129" s="150" t="s">
        <v>134</v>
      </c>
      <c r="G129" s="151" t="s">
        <v>1</v>
      </c>
      <c r="H129" s="152">
        <v>1</v>
      </c>
      <c r="I129" s="153"/>
      <c r="J129" s="154">
        <f>ROUND(I129*H129,2)</f>
        <v>0</v>
      </c>
      <c r="K129" s="150" t="s">
        <v>1</v>
      </c>
      <c r="L129" s="33"/>
      <c r="M129" s="155" t="s">
        <v>1</v>
      </c>
      <c r="N129" s="156" t="s">
        <v>38</v>
      </c>
      <c r="O129" s="65"/>
      <c r="P129" s="157">
        <f>O129*H129</f>
        <v>0</v>
      </c>
      <c r="Q129" s="157">
        <v>0</v>
      </c>
      <c r="R129" s="157">
        <f>Q129*H129</f>
        <v>0</v>
      </c>
      <c r="S129" s="157">
        <v>0</v>
      </c>
      <c r="T129" s="158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59" t="s">
        <v>108</v>
      </c>
      <c r="AT129" s="159" t="s">
        <v>105</v>
      </c>
      <c r="AU129" s="159" t="s">
        <v>73</v>
      </c>
      <c r="AY129" s="11" t="s">
        <v>109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11" t="s">
        <v>81</v>
      </c>
      <c r="BK129" s="160">
        <f>ROUND(I129*H129,2)</f>
        <v>0</v>
      </c>
      <c r="BL129" s="11" t="s">
        <v>108</v>
      </c>
      <c r="BM129" s="159" t="s">
        <v>135</v>
      </c>
    </row>
    <row r="130" spans="1:65" s="2" customFormat="1" ht="39">
      <c r="A130" s="28"/>
      <c r="B130" s="29"/>
      <c r="C130" s="30"/>
      <c r="D130" s="161" t="s">
        <v>111</v>
      </c>
      <c r="E130" s="30"/>
      <c r="F130" s="162" t="s">
        <v>228</v>
      </c>
      <c r="G130" s="30"/>
      <c r="H130" s="30"/>
      <c r="I130" s="163"/>
      <c r="J130" s="30"/>
      <c r="K130" s="30"/>
      <c r="L130" s="33"/>
      <c r="M130" s="164"/>
      <c r="N130" s="165"/>
      <c r="O130" s="65"/>
      <c r="P130" s="65"/>
      <c r="Q130" s="65"/>
      <c r="R130" s="65"/>
      <c r="S130" s="65"/>
      <c r="T130" s="66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T130" s="11" t="s">
        <v>111</v>
      </c>
      <c r="AU130" s="11" t="s">
        <v>73</v>
      </c>
    </row>
    <row r="131" spans="1:65" s="2" customFormat="1" ht="21.75" customHeight="1">
      <c r="A131" s="28"/>
      <c r="B131" s="29"/>
      <c r="C131" s="148" t="s">
        <v>136</v>
      </c>
      <c r="D131" s="148" t="s">
        <v>105</v>
      </c>
      <c r="E131" s="149" t="s">
        <v>137</v>
      </c>
      <c r="F131" s="150" t="s">
        <v>138</v>
      </c>
      <c r="G131" s="151" t="s">
        <v>1</v>
      </c>
      <c r="H131" s="152">
        <v>1</v>
      </c>
      <c r="I131" s="153"/>
      <c r="J131" s="154">
        <f>ROUND(I131*H131,2)</f>
        <v>0</v>
      </c>
      <c r="K131" s="150" t="s">
        <v>1</v>
      </c>
      <c r="L131" s="33"/>
      <c r="M131" s="155" t="s">
        <v>1</v>
      </c>
      <c r="N131" s="156" t="s">
        <v>38</v>
      </c>
      <c r="O131" s="65"/>
      <c r="P131" s="157">
        <f>O131*H131</f>
        <v>0</v>
      </c>
      <c r="Q131" s="157">
        <v>0</v>
      </c>
      <c r="R131" s="157">
        <f>Q131*H131</f>
        <v>0</v>
      </c>
      <c r="S131" s="157">
        <v>0</v>
      </c>
      <c r="T131" s="158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9" t="s">
        <v>108</v>
      </c>
      <c r="AT131" s="159" t="s">
        <v>105</v>
      </c>
      <c r="AU131" s="159" t="s">
        <v>73</v>
      </c>
      <c r="AY131" s="11" t="s">
        <v>109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11" t="s">
        <v>81</v>
      </c>
      <c r="BK131" s="160">
        <f>ROUND(I131*H131,2)</f>
        <v>0</v>
      </c>
      <c r="BL131" s="11" t="s">
        <v>108</v>
      </c>
      <c r="BM131" s="159" t="s">
        <v>139</v>
      </c>
    </row>
    <row r="132" spans="1:65" s="2" customFormat="1" ht="58.5">
      <c r="A132" s="28"/>
      <c r="B132" s="29"/>
      <c r="C132" s="30"/>
      <c r="D132" s="161" t="s">
        <v>111</v>
      </c>
      <c r="E132" s="30"/>
      <c r="F132" s="162" t="s">
        <v>229</v>
      </c>
      <c r="G132" s="30"/>
      <c r="H132" s="30"/>
      <c r="I132" s="163"/>
      <c r="J132" s="30"/>
      <c r="K132" s="30"/>
      <c r="L132" s="33"/>
      <c r="M132" s="164"/>
      <c r="N132" s="165"/>
      <c r="O132" s="65"/>
      <c r="P132" s="65"/>
      <c r="Q132" s="65"/>
      <c r="R132" s="65"/>
      <c r="S132" s="65"/>
      <c r="T132" s="66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T132" s="11" t="s">
        <v>111</v>
      </c>
      <c r="AU132" s="11" t="s">
        <v>73</v>
      </c>
    </row>
    <row r="133" spans="1:65" s="2" customFormat="1" ht="21.75" customHeight="1">
      <c r="A133" s="28"/>
      <c r="B133" s="29"/>
      <c r="C133" s="148" t="s">
        <v>140</v>
      </c>
      <c r="D133" s="148" t="s">
        <v>105</v>
      </c>
      <c r="E133" s="149" t="s">
        <v>141</v>
      </c>
      <c r="F133" s="150" t="s">
        <v>138</v>
      </c>
      <c r="G133" s="151" t="s">
        <v>1</v>
      </c>
      <c r="H133" s="152">
        <v>1</v>
      </c>
      <c r="I133" s="153"/>
      <c r="J133" s="154">
        <f>ROUND(I133*H133,2)</f>
        <v>0</v>
      </c>
      <c r="K133" s="150" t="s">
        <v>1</v>
      </c>
      <c r="L133" s="33"/>
      <c r="M133" s="155" t="s">
        <v>1</v>
      </c>
      <c r="N133" s="156" t="s">
        <v>38</v>
      </c>
      <c r="O133" s="65"/>
      <c r="P133" s="157">
        <f>O133*H133</f>
        <v>0</v>
      </c>
      <c r="Q133" s="157">
        <v>0</v>
      </c>
      <c r="R133" s="157">
        <f>Q133*H133</f>
        <v>0</v>
      </c>
      <c r="S133" s="157">
        <v>0</v>
      </c>
      <c r="T133" s="158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59" t="s">
        <v>108</v>
      </c>
      <c r="AT133" s="159" t="s">
        <v>105</v>
      </c>
      <c r="AU133" s="159" t="s">
        <v>73</v>
      </c>
      <c r="AY133" s="11" t="s">
        <v>109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11" t="s">
        <v>81</v>
      </c>
      <c r="BK133" s="160">
        <f>ROUND(I133*H133,2)</f>
        <v>0</v>
      </c>
      <c r="BL133" s="11" t="s">
        <v>108</v>
      </c>
      <c r="BM133" s="159" t="s">
        <v>142</v>
      </c>
    </row>
    <row r="134" spans="1:65" s="2" customFormat="1" ht="39">
      <c r="A134" s="28"/>
      <c r="B134" s="29"/>
      <c r="C134" s="30"/>
      <c r="D134" s="161" t="s">
        <v>111</v>
      </c>
      <c r="E134" s="30"/>
      <c r="F134" s="162" t="s">
        <v>143</v>
      </c>
      <c r="G134" s="30"/>
      <c r="H134" s="30"/>
      <c r="I134" s="163"/>
      <c r="J134" s="30"/>
      <c r="K134" s="30"/>
      <c r="L134" s="33"/>
      <c r="M134" s="164"/>
      <c r="N134" s="165"/>
      <c r="O134" s="65"/>
      <c r="P134" s="65"/>
      <c r="Q134" s="65"/>
      <c r="R134" s="65"/>
      <c r="S134" s="65"/>
      <c r="T134" s="66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1" t="s">
        <v>111</v>
      </c>
      <c r="AU134" s="11" t="s">
        <v>73</v>
      </c>
    </row>
    <row r="135" spans="1:65" s="2" customFormat="1" ht="24.2" customHeight="1">
      <c r="A135" s="28"/>
      <c r="B135" s="29"/>
      <c r="C135" s="148" t="s">
        <v>144</v>
      </c>
      <c r="D135" s="148" t="s">
        <v>105</v>
      </c>
      <c r="E135" s="149" t="s">
        <v>145</v>
      </c>
      <c r="F135" s="150" t="s">
        <v>146</v>
      </c>
      <c r="G135" s="151" t="s">
        <v>1</v>
      </c>
      <c r="H135" s="152">
        <v>1</v>
      </c>
      <c r="I135" s="153"/>
      <c r="J135" s="154">
        <f>ROUND(I135*H135,2)</f>
        <v>0</v>
      </c>
      <c r="K135" s="150" t="s">
        <v>1</v>
      </c>
      <c r="L135" s="33"/>
      <c r="M135" s="155" t="s">
        <v>1</v>
      </c>
      <c r="N135" s="156" t="s">
        <v>38</v>
      </c>
      <c r="O135" s="65"/>
      <c r="P135" s="157">
        <f>O135*H135</f>
        <v>0</v>
      </c>
      <c r="Q135" s="157">
        <v>0</v>
      </c>
      <c r="R135" s="157">
        <f>Q135*H135</f>
        <v>0</v>
      </c>
      <c r="S135" s="157">
        <v>0</v>
      </c>
      <c r="T135" s="158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59" t="s">
        <v>108</v>
      </c>
      <c r="AT135" s="159" t="s">
        <v>105</v>
      </c>
      <c r="AU135" s="159" t="s">
        <v>73</v>
      </c>
      <c r="AY135" s="11" t="s">
        <v>109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11" t="s">
        <v>81</v>
      </c>
      <c r="BK135" s="160">
        <f>ROUND(I135*H135,2)</f>
        <v>0</v>
      </c>
      <c r="BL135" s="11" t="s">
        <v>108</v>
      </c>
      <c r="BM135" s="159" t="s">
        <v>147</v>
      </c>
    </row>
    <row r="136" spans="1:65" s="2" customFormat="1" ht="78">
      <c r="A136" s="28"/>
      <c r="B136" s="29"/>
      <c r="C136" s="30"/>
      <c r="D136" s="161" t="s">
        <v>111</v>
      </c>
      <c r="E136" s="30"/>
      <c r="F136" s="162" t="s">
        <v>230</v>
      </c>
      <c r="G136" s="30"/>
      <c r="H136" s="30"/>
      <c r="I136" s="163"/>
      <c r="J136" s="30"/>
      <c r="K136" s="30"/>
      <c r="L136" s="33"/>
      <c r="M136" s="164"/>
      <c r="N136" s="165"/>
      <c r="O136" s="65"/>
      <c r="P136" s="65"/>
      <c r="Q136" s="65"/>
      <c r="R136" s="65"/>
      <c r="S136" s="65"/>
      <c r="T136" s="66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T136" s="11" t="s">
        <v>111</v>
      </c>
      <c r="AU136" s="11" t="s">
        <v>73</v>
      </c>
    </row>
    <row r="137" spans="1:65" s="2" customFormat="1" ht="24.2" customHeight="1">
      <c r="A137" s="28"/>
      <c r="B137" s="29"/>
      <c r="C137" s="148" t="s">
        <v>148</v>
      </c>
      <c r="D137" s="148" t="s">
        <v>105</v>
      </c>
      <c r="E137" s="149" t="s">
        <v>149</v>
      </c>
      <c r="F137" s="150" t="s">
        <v>150</v>
      </c>
      <c r="G137" s="151" t="s">
        <v>1</v>
      </c>
      <c r="H137" s="152">
        <v>1</v>
      </c>
      <c r="I137" s="153"/>
      <c r="J137" s="154">
        <f>ROUND(I137*H137,2)</f>
        <v>0</v>
      </c>
      <c r="K137" s="150" t="s">
        <v>1</v>
      </c>
      <c r="L137" s="33"/>
      <c r="M137" s="155" t="s">
        <v>1</v>
      </c>
      <c r="N137" s="156" t="s">
        <v>38</v>
      </c>
      <c r="O137" s="65"/>
      <c r="P137" s="157">
        <f>O137*H137</f>
        <v>0</v>
      </c>
      <c r="Q137" s="157">
        <v>0</v>
      </c>
      <c r="R137" s="157">
        <f>Q137*H137</f>
        <v>0</v>
      </c>
      <c r="S137" s="157">
        <v>0</v>
      </c>
      <c r="T137" s="158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9" t="s">
        <v>108</v>
      </c>
      <c r="AT137" s="159" t="s">
        <v>105</v>
      </c>
      <c r="AU137" s="159" t="s">
        <v>73</v>
      </c>
      <c r="AY137" s="11" t="s">
        <v>109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11" t="s">
        <v>81</v>
      </c>
      <c r="BK137" s="160">
        <f>ROUND(I137*H137,2)</f>
        <v>0</v>
      </c>
      <c r="BL137" s="11" t="s">
        <v>108</v>
      </c>
      <c r="BM137" s="159" t="s">
        <v>151</v>
      </c>
    </row>
    <row r="138" spans="1:65" s="2" customFormat="1" ht="39">
      <c r="A138" s="28"/>
      <c r="B138" s="29"/>
      <c r="C138" s="30"/>
      <c r="D138" s="161" t="s">
        <v>111</v>
      </c>
      <c r="E138" s="30"/>
      <c r="F138" s="162" t="s">
        <v>231</v>
      </c>
      <c r="G138" s="30"/>
      <c r="H138" s="30"/>
      <c r="I138" s="163"/>
      <c r="J138" s="30"/>
      <c r="K138" s="30"/>
      <c r="L138" s="33"/>
      <c r="M138" s="164"/>
      <c r="N138" s="165"/>
      <c r="O138" s="65"/>
      <c r="P138" s="65"/>
      <c r="Q138" s="65"/>
      <c r="R138" s="65"/>
      <c r="S138" s="65"/>
      <c r="T138" s="66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T138" s="11" t="s">
        <v>111</v>
      </c>
      <c r="AU138" s="11" t="s">
        <v>73</v>
      </c>
    </row>
    <row r="139" spans="1:65" s="2" customFormat="1" ht="24.2" customHeight="1">
      <c r="A139" s="28"/>
      <c r="B139" s="29"/>
      <c r="C139" s="148" t="s">
        <v>152</v>
      </c>
      <c r="D139" s="148" t="s">
        <v>105</v>
      </c>
      <c r="E139" s="149" t="s">
        <v>153</v>
      </c>
      <c r="F139" s="150" t="s">
        <v>154</v>
      </c>
      <c r="G139" s="151" t="s">
        <v>1</v>
      </c>
      <c r="H139" s="152">
        <v>1</v>
      </c>
      <c r="I139" s="153"/>
      <c r="J139" s="154">
        <f>ROUND(I139*H139,2)</f>
        <v>0</v>
      </c>
      <c r="K139" s="150" t="s">
        <v>1</v>
      </c>
      <c r="L139" s="33"/>
      <c r="M139" s="155" t="s">
        <v>1</v>
      </c>
      <c r="N139" s="156" t="s">
        <v>38</v>
      </c>
      <c r="O139" s="65"/>
      <c r="P139" s="157">
        <f>O139*H139</f>
        <v>0</v>
      </c>
      <c r="Q139" s="157">
        <v>0</v>
      </c>
      <c r="R139" s="157">
        <f>Q139*H139</f>
        <v>0</v>
      </c>
      <c r="S139" s="157">
        <v>0</v>
      </c>
      <c r="T139" s="158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59" t="s">
        <v>108</v>
      </c>
      <c r="AT139" s="159" t="s">
        <v>105</v>
      </c>
      <c r="AU139" s="159" t="s">
        <v>73</v>
      </c>
      <c r="AY139" s="11" t="s">
        <v>109</v>
      </c>
      <c r="BE139" s="160">
        <f>IF(N139="základní",J139,0)</f>
        <v>0</v>
      </c>
      <c r="BF139" s="160">
        <f>IF(N139="snížená",J139,0)</f>
        <v>0</v>
      </c>
      <c r="BG139" s="160">
        <f>IF(N139="zákl. přenesená",J139,0)</f>
        <v>0</v>
      </c>
      <c r="BH139" s="160">
        <f>IF(N139="sníž. přenesená",J139,0)</f>
        <v>0</v>
      </c>
      <c r="BI139" s="160">
        <f>IF(N139="nulová",J139,0)</f>
        <v>0</v>
      </c>
      <c r="BJ139" s="11" t="s">
        <v>81</v>
      </c>
      <c r="BK139" s="160">
        <f>ROUND(I139*H139,2)</f>
        <v>0</v>
      </c>
      <c r="BL139" s="11" t="s">
        <v>108</v>
      </c>
      <c r="BM139" s="159" t="s">
        <v>155</v>
      </c>
    </row>
    <row r="140" spans="1:65" s="2" customFormat="1" ht="29.25">
      <c r="A140" s="28"/>
      <c r="B140" s="29"/>
      <c r="C140" s="30"/>
      <c r="D140" s="161" t="s">
        <v>111</v>
      </c>
      <c r="E140" s="30"/>
      <c r="F140" s="162" t="s">
        <v>232</v>
      </c>
      <c r="G140" s="30"/>
      <c r="H140" s="30"/>
      <c r="I140" s="163"/>
      <c r="J140" s="30"/>
      <c r="K140" s="30"/>
      <c r="L140" s="33"/>
      <c r="M140" s="164"/>
      <c r="N140" s="165"/>
      <c r="O140" s="65"/>
      <c r="P140" s="65"/>
      <c r="Q140" s="65"/>
      <c r="R140" s="65"/>
      <c r="S140" s="65"/>
      <c r="T140" s="66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T140" s="11" t="s">
        <v>111</v>
      </c>
      <c r="AU140" s="11" t="s">
        <v>73</v>
      </c>
    </row>
    <row r="141" spans="1:65" s="2" customFormat="1" ht="24.2" customHeight="1">
      <c r="A141" s="28"/>
      <c r="B141" s="29"/>
      <c r="C141" s="148" t="s">
        <v>156</v>
      </c>
      <c r="D141" s="148" t="s">
        <v>105</v>
      </c>
      <c r="E141" s="149" t="s">
        <v>157</v>
      </c>
      <c r="F141" s="150" t="s">
        <v>158</v>
      </c>
      <c r="G141" s="151" t="s">
        <v>1</v>
      </c>
      <c r="H141" s="152">
        <v>1</v>
      </c>
      <c r="I141" s="153"/>
      <c r="J141" s="154">
        <f>ROUND(I141*H141,2)</f>
        <v>0</v>
      </c>
      <c r="K141" s="150" t="s">
        <v>1</v>
      </c>
      <c r="L141" s="33"/>
      <c r="M141" s="155" t="s">
        <v>1</v>
      </c>
      <c r="N141" s="156" t="s">
        <v>38</v>
      </c>
      <c r="O141" s="65"/>
      <c r="P141" s="157">
        <f>O141*H141</f>
        <v>0</v>
      </c>
      <c r="Q141" s="157">
        <v>0</v>
      </c>
      <c r="R141" s="157">
        <f>Q141*H141</f>
        <v>0</v>
      </c>
      <c r="S141" s="157">
        <v>0</v>
      </c>
      <c r="T141" s="158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59" t="s">
        <v>108</v>
      </c>
      <c r="AT141" s="159" t="s">
        <v>105</v>
      </c>
      <c r="AU141" s="159" t="s">
        <v>73</v>
      </c>
      <c r="AY141" s="11" t="s">
        <v>109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11" t="s">
        <v>81</v>
      </c>
      <c r="BK141" s="160">
        <f>ROUND(I141*H141,2)</f>
        <v>0</v>
      </c>
      <c r="BL141" s="11" t="s">
        <v>108</v>
      </c>
      <c r="BM141" s="159" t="s">
        <v>159</v>
      </c>
    </row>
    <row r="142" spans="1:65" s="2" customFormat="1" ht="39">
      <c r="A142" s="28"/>
      <c r="B142" s="29"/>
      <c r="C142" s="30"/>
      <c r="D142" s="161" t="s">
        <v>111</v>
      </c>
      <c r="E142" s="30"/>
      <c r="F142" s="162" t="s">
        <v>233</v>
      </c>
      <c r="G142" s="30"/>
      <c r="H142" s="30"/>
      <c r="I142" s="163"/>
      <c r="J142" s="30"/>
      <c r="K142" s="30"/>
      <c r="L142" s="33"/>
      <c r="M142" s="164"/>
      <c r="N142" s="165"/>
      <c r="O142" s="65"/>
      <c r="P142" s="65"/>
      <c r="Q142" s="65"/>
      <c r="R142" s="65"/>
      <c r="S142" s="65"/>
      <c r="T142" s="66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T142" s="11" t="s">
        <v>111</v>
      </c>
      <c r="AU142" s="11" t="s">
        <v>73</v>
      </c>
    </row>
    <row r="143" spans="1:65" s="2" customFormat="1" ht="16.5" customHeight="1">
      <c r="A143" s="28"/>
      <c r="B143" s="29"/>
      <c r="C143" s="148" t="s">
        <v>160</v>
      </c>
      <c r="D143" s="148" t="s">
        <v>105</v>
      </c>
      <c r="E143" s="149" t="s">
        <v>161</v>
      </c>
      <c r="F143" s="150" t="s">
        <v>162</v>
      </c>
      <c r="G143" s="151" t="s">
        <v>1</v>
      </c>
      <c r="H143" s="152">
        <v>6</v>
      </c>
      <c r="I143" s="153"/>
      <c r="J143" s="154">
        <f>ROUND(I143*H143,2)</f>
        <v>0</v>
      </c>
      <c r="K143" s="150" t="s">
        <v>1</v>
      </c>
      <c r="L143" s="33"/>
      <c r="M143" s="155" t="s">
        <v>1</v>
      </c>
      <c r="N143" s="156" t="s">
        <v>38</v>
      </c>
      <c r="O143" s="65"/>
      <c r="P143" s="157">
        <f>O143*H143</f>
        <v>0</v>
      </c>
      <c r="Q143" s="157">
        <v>0</v>
      </c>
      <c r="R143" s="157">
        <f>Q143*H143</f>
        <v>0</v>
      </c>
      <c r="S143" s="157">
        <v>0</v>
      </c>
      <c r="T143" s="158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59" t="s">
        <v>108</v>
      </c>
      <c r="AT143" s="159" t="s">
        <v>105</v>
      </c>
      <c r="AU143" s="159" t="s">
        <v>73</v>
      </c>
      <c r="AY143" s="11" t="s">
        <v>109</v>
      </c>
      <c r="BE143" s="160">
        <f>IF(N143="základní",J143,0)</f>
        <v>0</v>
      </c>
      <c r="BF143" s="160">
        <f>IF(N143="snížená",J143,0)</f>
        <v>0</v>
      </c>
      <c r="BG143" s="160">
        <f>IF(N143="zákl. přenesená",J143,0)</f>
        <v>0</v>
      </c>
      <c r="BH143" s="160">
        <f>IF(N143="sníž. přenesená",J143,0)</f>
        <v>0</v>
      </c>
      <c r="BI143" s="160">
        <f>IF(N143="nulová",J143,0)</f>
        <v>0</v>
      </c>
      <c r="BJ143" s="11" t="s">
        <v>81</v>
      </c>
      <c r="BK143" s="160">
        <f>ROUND(I143*H143,2)</f>
        <v>0</v>
      </c>
      <c r="BL143" s="11" t="s">
        <v>108</v>
      </c>
      <c r="BM143" s="159" t="s">
        <v>163</v>
      </c>
    </row>
    <row r="144" spans="1:65" s="2" customFormat="1" ht="19.5">
      <c r="A144" s="28"/>
      <c r="B144" s="29"/>
      <c r="C144" s="30"/>
      <c r="D144" s="161" t="s">
        <v>111</v>
      </c>
      <c r="E144" s="30"/>
      <c r="F144" s="162" t="s">
        <v>123</v>
      </c>
      <c r="G144" s="30"/>
      <c r="H144" s="30"/>
      <c r="I144" s="163"/>
      <c r="J144" s="30"/>
      <c r="K144" s="30"/>
      <c r="L144" s="33"/>
      <c r="M144" s="164"/>
      <c r="N144" s="165"/>
      <c r="O144" s="65"/>
      <c r="P144" s="65"/>
      <c r="Q144" s="65"/>
      <c r="R144" s="65"/>
      <c r="S144" s="65"/>
      <c r="T144" s="66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T144" s="11" t="s">
        <v>111</v>
      </c>
      <c r="AU144" s="11" t="s">
        <v>73</v>
      </c>
    </row>
    <row r="145" spans="1:65" s="2" customFormat="1" ht="21.75" customHeight="1">
      <c r="A145" s="28"/>
      <c r="B145" s="29"/>
      <c r="C145" s="148" t="s">
        <v>8</v>
      </c>
      <c r="D145" s="148" t="s">
        <v>105</v>
      </c>
      <c r="E145" s="149" t="s">
        <v>164</v>
      </c>
      <c r="F145" s="150" t="s">
        <v>165</v>
      </c>
      <c r="G145" s="151" t="s">
        <v>1</v>
      </c>
      <c r="H145" s="152">
        <v>1</v>
      </c>
      <c r="I145" s="153"/>
      <c r="J145" s="154">
        <f>ROUND(I145*H145,2)</f>
        <v>0</v>
      </c>
      <c r="K145" s="150" t="s">
        <v>1</v>
      </c>
      <c r="L145" s="33"/>
      <c r="M145" s="155" t="s">
        <v>1</v>
      </c>
      <c r="N145" s="156" t="s">
        <v>38</v>
      </c>
      <c r="O145" s="65"/>
      <c r="P145" s="157">
        <f>O145*H145</f>
        <v>0</v>
      </c>
      <c r="Q145" s="157">
        <v>0</v>
      </c>
      <c r="R145" s="157">
        <f>Q145*H145</f>
        <v>0</v>
      </c>
      <c r="S145" s="157">
        <v>0</v>
      </c>
      <c r="T145" s="158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9" t="s">
        <v>108</v>
      </c>
      <c r="AT145" s="159" t="s">
        <v>105</v>
      </c>
      <c r="AU145" s="159" t="s">
        <v>73</v>
      </c>
      <c r="AY145" s="11" t="s">
        <v>109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11" t="s">
        <v>81</v>
      </c>
      <c r="BK145" s="160">
        <f>ROUND(I145*H145,2)</f>
        <v>0</v>
      </c>
      <c r="BL145" s="11" t="s">
        <v>108</v>
      </c>
      <c r="BM145" s="159" t="s">
        <v>166</v>
      </c>
    </row>
    <row r="146" spans="1:65" s="2" customFormat="1" ht="29.25">
      <c r="A146" s="28"/>
      <c r="B146" s="29"/>
      <c r="C146" s="30"/>
      <c r="D146" s="161" t="s">
        <v>111</v>
      </c>
      <c r="E146" s="30"/>
      <c r="F146" s="162" t="s">
        <v>234</v>
      </c>
      <c r="G146" s="30"/>
      <c r="H146" s="30"/>
      <c r="I146" s="163"/>
      <c r="J146" s="30"/>
      <c r="K146" s="30"/>
      <c r="L146" s="33"/>
      <c r="M146" s="164"/>
      <c r="N146" s="165"/>
      <c r="O146" s="65"/>
      <c r="P146" s="65"/>
      <c r="Q146" s="65"/>
      <c r="R146" s="65"/>
      <c r="S146" s="65"/>
      <c r="T146" s="66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T146" s="11" t="s">
        <v>111</v>
      </c>
      <c r="AU146" s="11" t="s">
        <v>73</v>
      </c>
    </row>
    <row r="147" spans="1:65" s="2" customFormat="1" ht="21.75" customHeight="1">
      <c r="A147" s="28"/>
      <c r="B147" s="29"/>
      <c r="C147" s="148" t="s">
        <v>167</v>
      </c>
      <c r="D147" s="148" t="s">
        <v>105</v>
      </c>
      <c r="E147" s="149" t="s">
        <v>168</v>
      </c>
      <c r="F147" s="150" t="s">
        <v>169</v>
      </c>
      <c r="G147" s="151" t="s">
        <v>1</v>
      </c>
      <c r="H147" s="152">
        <v>1</v>
      </c>
      <c r="I147" s="153"/>
      <c r="J147" s="154">
        <f>ROUND(I147*H147,2)</f>
        <v>0</v>
      </c>
      <c r="K147" s="150" t="s">
        <v>1</v>
      </c>
      <c r="L147" s="33"/>
      <c r="M147" s="155" t="s">
        <v>1</v>
      </c>
      <c r="N147" s="156" t="s">
        <v>38</v>
      </c>
      <c r="O147" s="65"/>
      <c r="P147" s="157">
        <f>O147*H147</f>
        <v>0</v>
      </c>
      <c r="Q147" s="157">
        <v>0</v>
      </c>
      <c r="R147" s="157">
        <f>Q147*H147</f>
        <v>0</v>
      </c>
      <c r="S147" s="157">
        <v>0</v>
      </c>
      <c r="T147" s="158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59" t="s">
        <v>108</v>
      </c>
      <c r="AT147" s="159" t="s">
        <v>105</v>
      </c>
      <c r="AU147" s="159" t="s">
        <v>73</v>
      </c>
      <c r="AY147" s="11" t="s">
        <v>109</v>
      </c>
      <c r="BE147" s="160">
        <f>IF(N147="základní",J147,0)</f>
        <v>0</v>
      </c>
      <c r="BF147" s="160">
        <f>IF(N147="snížená",J147,0)</f>
        <v>0</v>
      </c>
      <c r="BG147" s="160">
        <f>IF(N147="zákl. přenesená",J147,0)</f>
        <v>0</v>
      </c>
      <c r="BH147" s="160">
        <f>IF(N147="sníž. přenesená",J147,0)</f>
        <v>0</v>
      </c>
      <c r="BI147" s="160">
        <f>IF(N147="nulová",J147,0)</f>
        <v>0</v>
      </c>
      <c r="BJ147" s="11" t="s">
        <v>81</v>
      </c>
      <c r="BK147" s="160">
        <f>ROUND(I147*H147,2)</f>
        <v>0</v>
      </c>
      <c r="BL147" s="11" t="s">
        <v>108</v>
      </c>
      <c r="BM147" s="159" t="s">
        <v>170</v>
      </c>
    </row>
    <row r="148" spans="1:65" s="2" customFormat="1" ht="29.25">
      <c r="A148" s="28"/>
      <c r="B148" s="29"/>
      <c r="C148" s="30"/>
      <c r="D148" s="161" t="s">
        <v>111</v>
      </c>
      <c r="E148" s="30"/>
      <c r="F148" s="162" t="s">
        <v>171</v>
      </c>
      <c r="G148" s="30"/>
      <c r="H148" s="30"/>
      <c r="I148" s="163"/>
      <c r="J148" s="30"/>
      <c r="K148" s="30"/>
      <c r="L148" s="33"/>
      <c r="M148" s="164"/>
      <c r="N148" s="165"/>
      <c r="O148" s="65"/>
      <c r="P148" s="65"/>
      <c r="Q148" s="65"/>
      <c r="R148" s="65"/>
      <c r="S148" s="65"/>
      <c r="T148" s="66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T148" s="11" t="s">
        <v>111</v>
      </c>
      <c r="AU148" s="11" t="s">
        <v>73</v>
      </c>
    </row>
    <row r="149" spans="1:65" s="2" customFormat="1" ht="24.2" customHeight="1">
      <c r="A149" s="28"/>
      <c r="B149" s="29"/>
      <c r="C149" s="148" t="s">
        <v>172</v>
      </c>
      <c r="D149" s="148" t="s">
        <v>105</v>
      </c>
      <c r="E149" s="149" t="s">
        <v>173</v>
      </c>
      <c r="F149" s="150" t="s">
        <v>174</v>
      </c>
      <c r="G149" s="151" t="s">
        <v>1</v>
      </c>
      <c r="H149" s="152">
        <v>6</v>
      </c>
      <c r="I149" s="153"/>
      <c r="J149" s="154">
        <f>ROUND(I149*H149,2)</f>
        <v>0</v>
      </c>
      <c r="K149" s="150" t="s">
        <v>1</v>
      </c>
      <c r="L149" s="33"/>
      <c r="M149" s="155" t="s">
        <v>1</v>
      </c>
      <c r="N149" s="156" t="s">
        <v>38</v>
      </c>
      <c r="O149" s="65"/>
      <c r="P149" s="157">
        <f>O149*H149</f>
        <v>0</v>
      </c>
      <c r="Q149" s="157">
        <v>0</v>
      </c>
      <c r="R149" s="157">
        <f>Q149*H149</f>
        <v>0</v>
      </c>
      <c r="S149" s="157">
        <v>0</v>
      </c>
      <c r="T149" s="158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59" t="s">
        <v>108</v>
      </c>
      <c r="AT149" s="159" t="s">
        <v>105</v>
      </c>
      <c r="AU149" s="159" t="s">
        <v>73</v>
      </c>
      <c r="AY149" s="11" t="s">
        <v>109</v>
      </c>
      <c r="BE149" s="160">
        <f>IF(N149="základní",J149,0)</f>
        <v>0</v>
      </c>
      <c r="BF149" s="160">
        <f>IF(N149="snížená",J149,0)</f>
        <v>0</v>
      </c>
      <c r="BG149" s="160">
        <f>IF(N149="zákl. přenesená",J149,0)</f>
        <v>0</v>
      </c>
      <c r="BH149" s="160">
        <f>IF(N149="sníž. přenesená",J149,0)</f>
        <v>0</v>
      </c>
      <c r="BI149" s="160">
        <f>IF(N149="nulová",J149,0)</f>
        <v>0</v>
      </c>
      <c r="BJ149" s="11" t="s">
        <v>81</v>
      </c>
      <c r="BK149" s="160">
        <f>ROUND(I149*H149,2)</f>
        <v>0</v>
      </c>
      <c r="BL149" s="11" t="s">
        <v>108</v>
      </c>
      <c r="BM149" s="159" t="s">
        <v>175</v>
      </c>
    </row>
    <row r="150" spans="1:65" s="2" customFormat="1" ht="48.75">
      <c r="A150" s="28"/>
      <c r="B150" s="29"/>
      <c r="C150" s="30"/>
      <c r="D150" s="161" t="s">
        <v>111</v>
      </c>
      <c r="E150" s="30"/>
      <c r="F150" s="162" t="s">
        <v>235</v>
      </c>
      <c r="G150" s="30"/>
      <c r="H150" s="30"/>
      <c r="I150" s="163"/>
      <c r="J150" s="30"/>
      <c r="K150" s="30"/>
      <c r="L150" s="33"/>
      <c r="M150" s="164"/>
      <c r="N150" s="165"/>
      <c r="O150" s="65"/>
      <c r="P150" s="65"/>
      <c r="Q150" s="65"/>
      <c r="R150" s="65"/>
      <c r="S150" s="65"/>
      <c r="T150" s="66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T150" s="11" t="s">
        <v>111</v>
      </c>
      <c r="AU150" s="11" t="s">
        <v>73</v>
      </c>
    </row>
    <row r="151" spans="1:65" s="2" customFormat="1" ht="21.75" customHeight="1">
      <c r="A151" s="28"/>
      <c r="B151" s="29"/>
      <c r="C151" s="148" t="s">
        <v>176</v>
      </c>
      <c r="D151" s="148" t="s">
        <v>105</v>
      </c>
      <c r="E151" s="149" t="s">
        <v>177</v>
      </c>
      <c r="F151" s="150" t="s">
        <v>178</v>
      </c>
      <c r="G151" s="151" t="s">
        <v>1</v>
      </c>
      <c r="H151" s="152">
        <v>1</v>
      </c>
      <c r="I151" s="153"/>
      <c r="J151" s="154">
        <f>ROUND(I151*H151,2)</f>
        <v>0</v>
      </c>
      <c r="K151" s="150" t="s">
        <v>1</v>
      </c>
      <c r="L151" s="33"/>
      <c r="M151" s="155" t="s">
        <v>1</v>
      </c>
      <c r="N151" s="156" t="s">
        <v>38</v>
      </c>
      <c r="O151" s="65"/>
      <c r="P151" s="157">
        <f>O151*H151</f>
        <v>0</v>
      </c>
      <c r="Q151" s="157">
        <v>0</v>
      </c>
      <c r="R151" s="157">
        <f>Q151*H151</f>
        <v>0</v>
      </c>
      <c r="S151" s="157">
        <v>0</v>
      </c>
      <c r="T151" s="158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59" t="s">
        <v>108</v>
      </c>
      <c r="AT151" s="159" t="s">
        <v>105</v>
      </c>
      <c r="AU151" s="159" t="s">
        <v>73</v>
      </c>
      <c r="AY151" s="11" t="s">
        <v>109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11" t="s">
        <v>81</v>
      </c>
      <c r="BK151" s="160">
        <f>ROUND(I151*H151,2)</f>
        <v>0</v>
      </c>
      <c r="BL151" s="11" t="s">
        <v>108</v>
      </c>
      <c r="BM151" s="159" t="s">
        <v>179</v>
      </c>
    </row>
    <row r="152" spans="1:65" s="2" customFormat="1" ht="29.25">
      <c r="A152" s="28"/>
      <c r="B152" s="29"/>
      <c r="C152" s="30"/>
      <c r="D152" s="161" t="s">
        <v>111</v>
      </c>
      <c r="E152" s="30"/>
      <c r="F152" s="162" t="s">
        <v>115</v>
      </c>
      <c r="G152" s="30"/>
      <c r="H152" s="30"/>
      <c r="I152" s="163"/>
      <c r="J152" s="30"/>
      <c r="K152" s="30"/>
      <c r="L152" s="33"/>
      <c r="M152" s="164"/>
      <c r="N152" s="165"/>
      <c r="O152" s="65"/>
      <c r="P152" s="65"/>
      <c r="Q152" s="65"/>
      <c r="R152" s="65"/>
      <c r="S152" s="65"/>
      <c r="T152" s="66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T152" s="11" t="s">
        <v>111</v>
      </c>
      <c r="AU152" s="11" t="s">
        <v>73</v>
      </c>
    </row>
    <row r="153" spans="1:65" s="2" customFormat="1" ht="24.2" customHeight="1">
      <c r="A153" s="28"/>
      <c r="B153" s="29"/>
      <c r="C153" s="148" t="s">
        <v>180</v>
      </c>
      <c r="D153" s="148" t="s">
        <v>105</v>
      </c>
      <c r="E153" s="149" t="s">
        <v>181</v>
      </c>
      <c r="F153" s="150" t="s">
        <v>182</v>
      </c>
      <c r="G153" s="151" t="s">
        <v>1</v>
      </c>
      <c r="H153" s="152">
        <v>1</v>
      </c>
      <c r="I153" s="153"/>
      <c r="J153" s="154">
        <f>ROUND(I153*H153,2)</f>
        <v>0</v>
      </c>
      <c r="K153" s="150" t="s">
        <v>1</v>
      </c>
      <c r="L153" s="33"/>
      <c r="M153" s="155" t="s">
        <v>1</v>
      </c>
      <c r="N153" s="156" t="s">
        <v>38</v>
      </c>
      <c r="O153" s="65"/>
      <c r="P153" s="157">
        <f>O153*H153</f>
        <v>0</v>
      </c>
      <c r="Q153" s="157">
        <v>0</v>
      </c>
      <c r="R153" s="157">
        <f>Q153*H153</f>
        <v>0</v>
      </c>
      <c r="S153" s="157">
        <v>0</v>
      </c>
      <c r="T153" s="158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59" t="s">
        <v>108</v>
      </c>
      <c r="AT153" s="159" t="s">
        <v>105</v>
      </c>
      <c r="AU153" s="159" t="s">
        <v>73</v>
      </c>
      <c r="AY153" s="11" t="s">
        <v>109</v>
      </c>
      <c r="BE153" s="160">
        <f>IF(N153="základní",J153,0)</f>
        <v>0</v>
      </c>
      <c r="BF153" s="160">
        <f>IF(N153="snížená",J153,0)</f>
        <v>0</v>
      </c>
      <c r="BG153" s="160">
        <f>IF(N153="zákl. přenesená",J153,0)</f>
        <v>0</v>
      </c>
      <c r="BH153" s="160">
        <f>IF(N153="sníž. přenesená",J153,0)</f>
        <v>0</v>
      </c>
      <c r="BI153" s="160">
        <f>IF(N153="nulová",J153,0)</f>
        <v>0</v>
      </c>
      <c r="BJ153" s="11" t="s">
        <v>81</v>
      </c>
      <c r="BK153" s="160">
        <f>ROUND(I153*H153,2)</f>
        <v>0</v>
      </c>
      <c r="BL153" s="11" t="s">
        <v>108</v>
      </c>
      <c r="BM153" s="159" t="s">
        <v>183</v>
      </c>
    </row>
    <row r="154" spans="1:65" s="2" customFormat="1" ht="39">
      <c r="A154" s="28"/>
      <c r="B154" s="29"/>
      <c r="C154" s="30"/>
      <c r="D154" s="161" t="s">
        <v>111</v>
      </c>
      <c r="E154" s="30"/>
      <c r="F154" s="162" t="s">
        <v>236</v>
      </c>
      <c r="G154" s="30"/>
      <c r="H154" s="30"/>
      <c r="I154" s="163"/>
      <c r="J154" s="30"/>
      <c r="K154" s="30"/>
      <c r="L154" s="33"/>
      <c r="M154" s="164"/>
      <c r="N154" s="165"/>
      <c r="O154" s="65"/>
      <c r="P154" s="65"/>
      <c r="Q154" s="65"/>
      <c r="R154" s="65"/>
      <c r="S154" s="65"/>
      <c r="T154" s="66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T154" s="11" t="s">
        <v>111</v>
      </c>
      <c r="AU154" s="11" t="s">
        <v>73</v>
      </c>
    </row>
    <row r="155" spans="1:65" s="2" customFormat="1" ht="24.2" customHeight="1">
      <c r="A155" s="28"/>
      <c r="B155" s="29"/>
      <c r="C155" s="148" t="s">
        <v>184</v>
      </c>
      <c r="D155" s="148" t="s">
        <v>105</v>
      </c>
      <c r="E155" s="149" t="s">
        <v>185</v>
      </c>
      <c r="F155" s="150" t="s">
        <v>186</v>
      </c>
      <c r="G155" s="151" t="s">
        <v>1</v>
      </c>
      <c r="H155" s="152">
        <v>7</v>
      </c>
      <c r="I155" s="153"/>
      <c r="J155" s="154">
        <f>ROUND(I155*H155,2)</f>
        <v>0</v>
      </c>
      <c r="K155" s="150" t="s">
        <v>1</v>
      </c>
      <c r="L155" s="33"/>
      <c r="M155" s="155" t="s">
        <v>1</v>
      </c>
      <c r="N155" s="156" t="s">
        <v>38</v>
      </c>
      <c r="O155" s="65"/>
      <c r="P155" s="157">
        <f>O155*H155</f>
        <v>0</v>
      </c>
      <c r="Q155" s="157">
        <v>0</v>
      </c>
      <c r="R155" s="157">
        <f>Q155*H155</f>
        <v>0</v>
      </c>
      <c r="S155" s="157">
        <v>0</v>
      </c>
      <c r="T155" s="158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59" t="s">
        <v>108</v>
      </c>
      <c r="AT155" s="159" t="s">
        <v>105</v>
      </c>
      <c r="AU155" s="159" t="s">
        <v>73</v>
      </c>
      <c r="AY155" s="11" t="s">
        <v>109</v>
      </c>
      <c r="BE155" s="160">
        <f>IF(N155="základní",J155,0)</f>
        <v>0</v>
      </c>
      <c r="BF155" s="160">
        <f>IF(N155="snížená",J155,0)</f>
        <v>0</v>
      </c>
      <c r="BG155" s="160">
        <f>IF(N155="zákl. přenesená",J155,0)</f>
        <v>0</v>
      </c>
      <c r="BH155" s="160">
        <f>IF(N155="sníž. přenesená",J155,0)</f>
        <v>0</v>
      </c>
      <c r="BI155" s="160">
        <f>IF(N155="nulová",J155,0)</f>
        <v>0</v>
      </c>
      <c r="BJ155" s="11" t="s">
        <v>81</v>
      </c>
      <c r="BK155" s="160">
        <f>ROUND(I155*H155,2)</f>
        <v>0</v>
      </c>
      <c r="BL155" s="11" t="s">
        <v>108</v>
      </c>
      <c r="BM155" s="159" t="s">
        <v>187</v>
      </c>
    </row>
    <row r="156" spans="1:65" s="2" customFormat="1" ht="48.75">
      <c r="A156" s="28"/>
      <c r="B156" s="29"/>
      <c r="C156" s="30"/>
      <c r="D156" s="161" t="s">
        <v>111</v>
      </c>
      <c r="E156" s="30"/>
      <c r="F156" s="162" t="s">
        <v>237</v>
      </c>
      <c r="G156" s="30"/>
      <c r="H156" s="30"/>
      <c r="I156" s="163"/>
      <c r="J156" s="30"/>
      <c r="K156" s="30"/>
      <c r="L156" s="33"/>
      <c r="M156" s="164"/>
      <c r="N156" s="165"/>
      <c r="O156" s="65"/>
      <c r="P156" s="65"/>
      <c r="Q156" s="65"/>
      <c r="R156" s="65"/>
      <c r="S156" s="65"/>
      <c r="T156" s="66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T156" s="11" t="s">
        <v>111</v>
      </c>
      <c r="AU156" s="11" t="s">
        <v>73</v>
      </c>
    </row>
    <row r="157" spans="1:65" s="2" customFormat="1" ht="24.2" customHeight="1">
      <c r="A157" s="28"/>
      <c r="B157" s="29"/>
      <c r="C157" s="148" t="s">
        <v>7</v>
      </c>
      <c r="D157" s="148" t="s">
        <v>105</v>
      </c>
      <c r="E157" s="149" t="s">
        <v>188</v>
      </c>
      <c r="F157" s="150" t="s">
        <v>189</v>
      </c>
      <c r="G157" s="151" t="s">
        <v>1</v>
      </c>
      <c r="H157" s="152">
        <v>1</v>
      </c>
      <c r="I157" s="153"/>
      <c r="J157" s="154">
        <f>ROUND(I157*H157,2)</f>
        <v>0</v>
      </c>
      <c r="K157" s="150" t="s">
        <v>1</v>
      </c>
      <c r="L157" s="33"/>
      <c r="M157" s="155" t="s">
        <v>1</v>
      </c>
      <c r="N157" s="156" t="s">
        <v>38</v>
      </c>
      <c r="O157" s="65"/>
      <c r="P157" s="157">
        <f>O157*H157</f>
        <v>0</v>
      </c>
      <c r="Q157" s="157">
        <v>0</v>
      </c>
      <c r="R157" s="157">
        <f>Q157*H157</f>
        <v>0</v>
      </c>
      <c r="S157" s="157">
        <v>0</v>
      </c>
      <c r="T157" s="158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59" t="s">
        <v>108</v>
      </c>
      <c r="AT157" s="159" t="s">
        <v>105</v>
      </c>
      <c r="AU157" s="159" t="s">
        <v>73</v>
      </c>
      <c r="AY157" s="11" t="s">
        <v>109</v>
      </c>
      <c r="BE157" s="160">
        <f>IF(N157="základní",J157,0)</f>
        <v>0</v>
      </c>
      <c r="BF157" s="160">
        <f>IF(N157="snížená",J157,0)</f>
        <v>0</v>
      </c>
      <c r="BG157" s="160">
        <f>IF(N157="zákl. přenesená",J157,0)</f>
        <v>0</v>
      </c>
      <c r="BH157" s="160">
        <f>IF(N157="sníž. přenesená",J157,0)</f>
        <v>0</v>
      </c>
      <c r="BI157" s="160">
        <f>IF(N157="nulová",J157,0)</f>
        <v>0</v>
      </c>
      <c r="BJ157" s="11" t="s">
        <v>81</v>
      </c>
      <c r="BK157" s="160">
        <f>ROUND(I157*H157,2)</f>
        <v>0</v>
      </c>
      <c r="BL157" s="11" t="s">
        <v>108</v>
      </c>
      <c r="BM157" s="159" t="s">
        <v>190</v>
      </c>
    </row>
    <row r="158" spans="1:65" s="2" customFormat="1" ht="29.25">
      <c r="A158" s="28"/>
      <c r="B158" s="29"/>
      <c r="C158" s="30"/>
      <c r="D158" s="161" t="s">
        <v>111</v>
      </c>
      <c r="E158" s="30"/>
      <c r="F158" s="162" t="s">
        <v>115</v>
      </c>
      <c r="G158" s="30"/>
      <c r="H158" s="30"/>
      <c r="I158" s="163"/>
      <c r="J158" s="30"/>
      <c r="K158" s="30"/>
      <c r="L158" s="33"/>
      <c r="M158" s="164"/>
      <c r="N158" s="165"/>
      <c r="O158" s="65"/>
      <c r="P158" s="65"/>
      <c r="Q158" s="65"/>
      <c r="R158" s="65"/>
      <c r="S158" s="65"/>
      <c r="T158" s="66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T158" s="11" t="s">
        <v>111</v>
      </c>
      <c r="AU158" s="11" t="s">
        <v>73</v>
      </c>
    </row>
    <row r="159" spans="1:65" s="2" customFormat="1" ht="24.2" customHeight="1">
      <c r="A159" s="28"/>
      <c r="B159" s="29"/>
      <c r="C159" s="148" t="s">
        <v>191</v>
      </c>
      <c r="D159" s="148" t="s">
        <v>105</v>
      </c>
      <c r="E159" s="149" t="s">
        <v>192</v>
      </c>
      <c r="F159" s="150" t="s">
        <v>193</v>
      </c>
      <c r="G159" s="151" t="s">
        <v>1</v>
      </c>
      <c r="H159" s="152">
        <v>1</v>
      </c>
      <c r="I159" s="153"/>
      <c r="J159" s="154">
        <f>ROUND(I159*H159,2)</f>
        <v>0</v>
      </c>
      <c r="K159" s="150" t="s">
        <v>1</v>
      </c>
      <c r="L159" s="33"/>
      <c r="M159" s="155" t="s">
        <v>1</v>
      </c>
      <c r="N159" s="156" t="s">
        <v>38</v>
      </c>
      <c r="O159" s="65"/>
      <c r="P159" s="157">
        <f>O159*H159</f>
        <v>0</v>
      </c>
      <c r="Q159" s="157">
        <v>0</v>
      </c>
      <c r="R159" s="157">
        <f>Q159*H159</f>
        <v>0</v>
      </c>
      <c r="S159" s="157">
        <v>0</v>
      </c>
      <c r="T159" s="158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9" t="s">
        <v>108</v>
      </c>
      <c r="AT159" s="159" t="s">
        <v>105</v>
      </c>
      <c r="AU159" s="159" t="s">
        <v>73</v>
      </c>
      <c r="AY159" s="11" t="s">
        <v>109</v>
      </c>
      <c r="BE159" s="160">
        <f>IF(N159="základní",J159,0)</f>
        <v>0</v>
      </c>
      <c r="BF159" s="160">
        <f>IF(N159="snížená",J159,0)</f>
        <v>0</v>
      </c>
      <c r="BG159" s="160">
        <f>IF(N159="zákl. přenesená",J159,0)</f>
        <v>0</v>
      </c>
      <c r="BH159" s="160">
        <f>IF(N159="sníž. přenesená",J159,0)</f>
        <v>0</v>
      </c>
      <c r="BI159" s="160">
        <f>IF(N159="nulová",J159,0)</f>
        <v>0</v>
      </c>
      <c r="BJ159" s="11" t="s">
        <v>81</v>
      </c>
      <c r="BK159" s="160">
        <f>ROUND(I159*H159,2)</f>
        <v>0</v>
      </c>
      <c r="BL159" s="11" t="s">
        <v>108</v>
      </c>
      <c r="BM159" s="159" t="s">
        <v>194</v>
      </c>
    </row>
    <row r="160" spans="1:65" s="2" customFormat="1" ht="39">
      <c r="A160" s="28"/>
      <c r="B160" s="29"/>
      <c r="C160" s="30"/>
      <c r="D160" s="161" t="s">
        <v>111</v>
      </c>
      <c r="E160" s="30"/>
      <c r="F160" s="162" t="s">
        <v>236</v>
      </c>
      <c r="G160" s="30"/>
      <c r="H160" s="30"/>
      <c r="I160" s="163"/>
      <c r="J160" s="30"/>
      <c r="K160" s="30"/>
      <c r="L160" s="33"/>
      <c r="M160" s="164"/>
      <c r="N160" s="165"/>
      <c r="O160" s="65"/>
      <c r="P160" s="65"/>
      <c r="Q160" s="65"/>
      <c r="R160" s="65"/>
      <c r="S160" s="65"/>
      <c r="T160" s="66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T160" s="11" t="s">
        <v>111</v>
      </c>
      <c r="AU160" s="11" t="s">
        <v>73</v>
      </c>
    </row>
    <row r="161" spans="1:65" s="2" customFormat="1" ht="24.2" customHeight="1">
      <c r="A161" s="28"/>
      <c r="B161" s="29"/>
      <c r="C161" s="148" t="s">
        <v>195</v>
      </c>
      <c r="D161" s="148" t="s">
        <v>105</v>
      </c>
      <c r="E161" s="149" t="s">
        <v>196</v>
      </c>
      <c r="F161" s="150" t="s">
        <v>197</v>
      </c>
      <c r="G161" s="151" t="s">
        <v>1</v>
      </c>
      <c r="H161" s="152">
        <v>1</v>
      </c>
      <c r="I161" s="153"/>
      <c r="J161" s="154">
        <f>ROUND(I161*H161,2)</f>
        <v>0</v>
      </c>
      <c r="K161" s="150" t="s">
        <v>1</v>
      </c>
      <c r="L161" s="33"/>
      <c r="M161" s="155" t="s">
        <v>1</v>
      </c>
      <c r="N161" s="156" t="s">
        <v>38</v>
      </c>
      <c r="O161" s="65"/>
      <c r="P161" s="157">
        <f>O161*H161</f>
        <v>0</v>
      </c>
      <c r="Q161" s="157">
        <v>0</v>
      </c>
      <c r="R161" s="157">
        <f>Q161*H161</f>
        <v>0</v>
      </c>
      <c r="S161" s="157">
        <v>0</v>
      </c>
      <c r="T161" s="158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59" t="s">
        <v>108</v>
      </c>
      <c r="AT161" s="159" t="s">
        <v>105</v>
      </c>
      <c r="AU161" s="159" t="s">
        <v>73</v>
      </c>
      <c r="AY161" s="11" t="s">
        <v>109</v>
      </c>
      <c r="BE161" s="160">
        <f>IF(N161="základní",J161,0)</f>
        <v>0</v>
      </c>
      <c r="BF161" s="160">
        <f>IF(N161="snížená",J161,0)</f>
        <v>0</v>
      </c>
      <c r="BG161" s="160">
        <f>IF(N161="zákl. přenesená",J161,0)</f>
        <v>0</v>
      </c>
      <c r="BH161" s="160">
        <f>IF(N161="sníž. přenesená",J161,0)</f>
        <v>0</v>
      </c>
      <c r="BI161" s="160">
        <f>IF(N161="nulová",J161,0)</f>
        <v>0</v>
      </c>
      <c r="BJ161" s="11" t="s">
        <v>81</v>
      </c>
      <c r="BK161" s="160">
        <f>ROUND(I161*H161,2)</f>
        <v>0</v>
      </c>
      <c r="BL161" s="11" t="s">
        <v>108</v>
      </c>
      <c r="BM161" s="159" t="s">
        <v>198</v>
      </c>
    </row>
    <row r="162" spans="1:65" s="2" customFormat="1" ht="48.75">
      <c r="A162" s="28"/>
      <c r="B162" s="29"/>
      <c r="C162" s="30"/>
      <c r="D162" s="161" t="s">
        <v>111</v>
      </c>
      <c r="E162" s="30"/>
      <c r="F162" s="162" t="s">
        <v>238</v>
      </c>
      <c r="G162" s="30"/>
      <c r="H162" s="30"/>
      <c r="I162" s="163"/>
      <c r="J162" s="30"/>
      <c r="K162" s="30"/>
      <c r="L162" s="33"/>
      <c r="M162" s="164"/>
      <c r="N162" s="165"/>
      <c r="O162" s="65"/>
      <c r="P162" s="65"/>
      <c r="Q162" s="65"/>
      <c r="R162" s="65"/>
      <c r="S162" s="65"/>
      <c r="T162" s="66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T162" s="11" t="s">
        <v>111</v>
      </c>
      <c r="AU162" s="11" t="s">
        <v>73</v>
      </c>
    </row>
    <row r="163" spans="1:65" s="2" customFormat="1" ht="24.2" customHeight="1">
      <c r="A163" s="28"/>
      <c r="B163" s="29"/>
      <c r="C163" s="148" t="s">
        <v>199</v>
      </c>
      <c r="D163" s="148" t="s">
        <v>105</v>
      </c>
      <c r="E163" s="149" t="s">
        <v>200</v>
      </c>
      <c r="F163" s="150" t="s">
        <v>201</v>
      </c>
      <c r="G163" s="151" t="s">
        <v>1</v>
      </c>
      <c r="H163" s="152">
        <v>6</v>
      </c>
      <c r="I163" s="153"/>
      <c r="J163" s="154">
        <f>ROUND(I163*H163,2)</f>
        <v>0</v>
      </c>
      <c r="K163" s="150" t="s">
        <v>1</v>
      </c>
      <c r="L163" s="33"/>
      <c r="M163" s="155" t="s">
        <v>1</v>
      </c>
      <c r="N163" s="156" t="s">
        <v>38</v>
      </c>
      <c r="O163" s="65"/>
      <c r="P163" s="157">
        <f>O163*H163</f>
        <v>0</v>
      </c>
      <c r="Q163" s="157">
        <v>0</v>
      </c>
      <c r="R163" s="157">
        <f>Q163*H163</f>
        <v>0</v>
      </c>
      <c r="S163" s="157">
        <v>0</v>
      </c>
      <c r="T163" s="158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9" t="s">
        <v>108</v>
      </c>
      <c r="AT163" s="159" t="s">
        <v>105</v>
      </c>
      <c r="AU163" s="159" t="s">
        <v>73</v>
      </c>
      <c r="AY163" s="11" t="s">
        <v>109</v>
      </c>
      <c r="BE163" s="160">
        <f>IF(N163="základní",J163,0)</f>
        <v>0</v>
      </c>
      <c r="BF163" s="160">
        <f>IF(N163="snížená",J163,0)</f>
        <v>0</v>
      </c>
      <c r="BG163" s="160">
        <f>IF(N163="zákl. přenesená",J163,0)</f>
        <v>0</v>
      </c>
      <c r="BH163" s="160">
        <f>IF(N163="sníž. přenesená",J163,0)</f>
        <v>0</v>
      </c>
      <c r="BI163" s="160">
        <f>IF(N163="nulová",J163,0)</f>
        <v>0</v>
      </c>
      <c r="BJ163" s="11" t="s">
        <v>81</v>
      </c>
      <c r="BK163" s="160">
        <f>ROUND(I163*H163,2)</f>
        <v>0</v>
      </c>
      <c r="BL163" s="11" t="s">
        <v>108</v>
      </c>
      <c r="BM163" s="159" t="s">
        <v>202</v>
      </c>
    </row>
    <row r="164" spans="1:65" s="2" customFormat="1" ht="58.5">
      <c r="A164" s="28"/>
      <c r="B164" s="29"/>
      <c r="C164" s="30"/>
      <c r="D164" s="161" t="s">
        <v>111</v>
      </c>
      <c r="E164" s="30"/>
      <c r="F164" s="162" t="s">
        <v>239</v>
      </c>
      <c r="G164" s="30"/>
      <c r="H164" s="30"/>
      <c r="I164" s="163"/>
      <c r="J164" s="30"/>
      <c r="K164" s="30"/>
      <c r="L164" s="33"/>
      <c r="M164" s="164"/>
      <c r="N164" s="165"/>
      <c r="O164" s="65"/>
      <c r="P164" s="65"/>
      <c r="Q164" s="65"/>
      <c r="R164" s="65"/>
      <c r="S164" s="65"/>
      <c r="T164" s="66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T164" s="11" t="s">
        <v>111</v>
      </c>
      <c r="AU164" s="11" t="s">
        <v>73</v>
      </c>
    </row>
    <row r="165" spans="1:65" s="2" customFormat="1" ht="24.2" customHeight="1">
      <c r="A165" s="28"/>
      <c r="B165" s="29"/>
      <c r="C165" s="148" t="s">
        <v>203</v>
      </c>
      <c r="D165" s="148" t="s">
        <v>105</v>
      </c>
      <c r="E165" s="149" t="s">
        <v>204</v>
      </c>
      <c r="F165" s="150" t="s">
        <v>205</v>
      </c>
      <c r="G165" s="151" t="s">
        <v>1</v>
      </c>
      <c r="H165" s="152">
        <v>6</v>
      </c>
      <c r="I165" s="153"/>
      <c r="J165" s="154">
        <f>ROUND(I165*H165,2)</f>
        <v>0</v>
      </c>
      <c r="K165" s="150" t="s">
        <v>1</v>
      </c>
      <c r="L165" s="33"/>
      <c r="M165" s="155" t="s">
        <v>1</v>
      </c>
      <c r="N165" s="156" t="s">
        <v>38</v>
      </c>
      <c r="O165" s="65"/>
      <c r="P165" s="157">
        <f>O165*H165</f>
        <v>0</v>
      </c>
      <c r="Q165" s="157">
        <v>0</v>
      </c>
      <c r="R165" s="157">
        <f>Q165*H165</f>
        <v>0</v>
      </c>
      <c r="S165" s="157">
        <v>0</v>
      </c>
      <c r="T165" s="158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9" t="s">
        <v>108</v>
      </c>
      <c r="AT165" s="159" t="s">
        <v>105</v>
      </c>
      <c r="AU165" s="159" t="s">
        <v>73</v>
      </c>
      <c r="AY165" s="11" t="s">
        <v>109</v>
      </c>
      <c r="BE165" s="160">
        <f>IF(N165="základní",J165,0)</f>
        <v>0</v>
      </c>
      <c r="BF165" s="160">
        <f>IF(N165="snížená",J165,0)</f>
        <v>0</v>
      </c>
      <c r="BG165" s="160">
        <f>IF(N165="zákl. přenesená",J165,0)</f>
        <v>0</v>
      </c>
      <c r="BH165" s="160">
        <f>IF(N165="sníž. přenesená",J165,0)</f>
        <v>0</v>
      </c>
      <c r="BI165" s="160">
        <f>IF(N165="nulová",J165,0)</f>
        <v>0</v>
      </c>
      <c r="BJ165" s="11" t="s">
        <v>81</v>
      </c>
      <c r="BK165" s="160">
        <f>ROUND(I165*H165,2)</f>
        <v>0</v>
      </c>
      <c r="BL165" s="11" t="s">
        <v>108</v>
      </c>
      <c r="BM165" s="159" t="s">
        <v>206</v>
      </c>
    </row>
    <row r="166" spans="1:65" s="2" customFormat="1" ht="58.5">
      <c r="A166" s="28"/>
      <c r="B166" s="29"/>
      <c r="C166" s="30"/>
      <c r="D166" s="161" t="s">
        <v>111</v>
      </c>
      <c r="E166" s="30"/>
      <c r="F166" s="162" t="s">
        <v>239</v>
      </c>
      <c r="G166" s="30"/>
      <c r="H166" s="30"/>
      <c r="I166" s="163"/>
      <c r="J166" s="30"/>
      <c r="K166" s="30"/>
      <c r="L166" s="33"/>
      <c r="M166" s="164"/>
      <c r="N166" s="165"/>
      <c r="O166" s="65"/>
      <c r="P166" s="65"/>
      <c r="Q166" s="65"/>
      <c r="R166" s="65"/>
      <c r="S166" s="65"/>
      <c r="T166" s="66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T166" s="11" t="s">
        <v>111</v>
      </c>
      <c r="AU166" s="11" t="s">
        <v>73</v>
      </c>
    </row>
    <row r="167" spans="1:65" s="2" customFormat="1" ht="24.2" customHeight="1">
      <c r="A167" s="28"/>
      <c r="B167" s="29"/>
      <c r="C167" s="148" t="s">
        <v>207</v>
      </c>
      <c r="D167" s="148" t="s">
        <v>105</v>
      </c>
      <c r="E167" s="149" t="s">
        <v>208</v>
      </c>
      <c r="F167" s="150" t="s">
        <v>209</v>
      </c>
      <c r="G167" s="151" t="s">
        <v>1</v>
      </c>
      <c r="H167" s="152">
        <v>1</v>
      </c>
      <c r="I167" s="153"/>
      <c r="J167" s="154">
        <f>ROUND(I167*H167,2)</f>
        <v>0</v>
      </c>
      <c r="K167" s="150" t="s">
        <v>1</v>
      </c>
      <c r="L167" s="33"/>
      <c r="M167" s="155" t="s">
        <v>1</v>
      </c>
      <c r="N167" s="156" t="s">
        <v>38</v>
      </c>
      <c r="O167" s="65"/>
      <c r="P167" s="157">
        <f>O167*H167</f>
        <v>0</v>
      </c>
      <c r="Q167" s="157">
        <v>0</v>
      </c>
      <c r="R167" s="157">
        <f>Q167*H167</f>
        <v>0</v>
      </c>
      <c r="S167" s="157">
        <v>0</v>
      </c>
      <c r="T167" s="158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59" t="s">
        <v>108</v>
      </c>
      <c r="AT167" s="159" t="s">
        <v>105</v>
      </c>
      <c r="AU167" s="159" t="s">
        <v>73</v>
      </c>
      <c r="AY167" s="11" t="s">
        <v>109</v>
      </c>
      <c r="BE167" s="160">
        <f>IF(N167="základní",J167,0)</f>
        <v>0</v>
      </c>
      <c r="BF167" s="160">
        <f>IF(N167="snížená",J167,0)</f>
        <v>0</v>
      </c>
      <c r="BG167" s="160">
        <f>IF(N167="zákl. přenesená",J167,0)</f>
        <v>0</v>
      </c>
      <c r="BH167" s="160">
        <f>IF(N167="sníž. přenesená",J167,0)</f>
        <v>0</v>
      </c>
      <c r="BI167" s="160">
        <f>IF(N167="nulová",J167,0)</f>
        <v>0</v>
      </c>
      <c r="BJ167" s="11" t="s">
        <v>81</v>
      </c>
      <c r="BK167" s="160">
        <f>ROUND(I167*H167,2)</f>
        <v>0</v>
      </c>
      <c r="BL167" s="11" t="s">
        <v>108</v>
      </c>
      <c r="BM167" s="159" t="s">
        <v>210</v>
      </c>
    </row>
    <row r="168" spans="1:65" s="2" customFormat="1" ht="48.75">
      <c r="A168" s="28"/>
      <c r="B168" s="29"/>
      <c r="C168" s="30"/>
      <c r="D168" s="161" t="s">
        <v>111</v>
      </c>
      <c r="E168" s="30"/>
      <c r="F168" s="162" t="s">
        <v>240</v>
      </c>
      <c r="G168" s="30"/>
      <c r="H168" s="30"/>
      <c r="I168" s="163"/>
      <c r="J168" s="30"/>
      <c r="K168" s="30"/>
      <c r="L168" s="33"/>
      <c r="M168" s="164"/>
      <c r="N168" s="165"/>
      <c r="O168" s="65"/>
      <c r="P168" s="65"/>
      <c r="Q168" s="65"/>
      <c r="R168" s="65"/>
      <c r="S168" s="65"/>
      <c r="T168" s="66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T168" s="11" t="s">
        <v>111</v>
      </c>
      <c r="AU168" s="11" t="s">
        <v>73</v>
      </c>
    </row>
    <row r="169" spans="1:65" s="2" customFormat="1" ht="68.25" customHeight="1">
      <c r="A169" s="28"/>
      <c r="B169" s="29"/>
      <c r="C169" s="148" t="s">
        <v>211</v>
      </c>
      <c r="D169" s="148" t="s">
        <v>105</v>
      </c>
      <c r="E169" s="149" t="s">
        <v>212</v>
      </c>
      <c r="F169" s="170" t="s">
        <v>221</v>
      </c>
      <c r="G169" s="151" t="s">
        <v>1</v>
      </c>
      <c r="H169" s="152">
        <v>3</v>
      </c>
      <c r="I169" s="153"/>
      <c r="J169" s="154">
        <f>ROUND(I169*H169,2)</f>
        <v>0</v>
      </c>
      <c r="K169" s="150" t="s">
        <v>1</v>
      </c>
      <c r="L169" s="33"/>
      <c r="M169" s="155" t="s">
        <v>1</v>
      </c>
      <c r="N169" s="156" t="s">
        <v>38</v>
      </c>
      <c r="O169" s="65"/>
      <c r="P169" s="157">
        <f>O169*H169</f>
        <v>0</v>
      </c>
      <c r="Q169" s="157">
        <v>0</v>
      </c>
      <c r="R169" s="157">
        <f>Q169*H169</f>
        <v>0</v>
      </c>
      <c r="S169" s="157">
        <v>0</v>
      </c>
      <c r="T169" s="158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9" t="s">
        <v>108</v>
      </c>
      <c r="AT169" s="159" t="s">
        <v>105</v>
      </c>
      <c r="AU169" s="159" t="s">
        <v>73</v>
      </c>
      <c r="AY169" s="11" t="s">
        <v>109</v>
      </c>
      <c r="BE169" s="160">
        <f>IF(N169="základní",J169,0)</f>
        <v>0</v>
      </c>
      <c r="BF169" s="160">
        <f>IF(N169="snížená",J169,0)</f>
        <v>0</v>
      </c>
      <c r="BG169" s="160">
        <f>IF(N169="zákl. přenesená",J169,0)</f>
        <v>0</v>
      </c>
      <c r="BH169" s="160">
        <f>IF(N169="sníž. přenesená",J169,0)</f>
        <v>0</v>
      </c>
      <c r="BI169" s="160">
        <f>IF(N169="nulová",J169,0)</f>
        <v>0</v>
      </c>
      <c r="BJ169" s="11" t="s">
        <v>81</v>
      </c>
      <c r="BK169" s="160">
        <f>ROUND(I169*H169,2)</f>
        <v>0</v>
      </c>
      <c r="BL169" s="11" t="s">
        <v>108</v>
      </c>
      <c r="BM169" s="159" t="s">
        <v>213</v>
      </c>
    </row>
    <row r="170" spans="1:65" s="2" customFormat="1" ht="19.5">
      <c r="A170" s="28"/>
      <c r="B170" s="29"/>
      <c r="C170" s="30"/>
      <c r="D170" s="161" t="s">
        <v>111</v>
      </c>
      <c r="E170" s="30"/>
      <c r="F170" s="162" t="s">
        <v>214</v>
      </c>
      <c r="G170" s="30"/>
      <c r="H170" s="30"/>
      <c r="I170" s="163"/>
      <c r="J170" s="30"/>
      <c r="K170" s="30"/>
      <c r="L170" s="33"/>
      <c r="M170" s="164"/>
      <c r="N170" s="165"/>
      <c r="O170" s="65"/>
      <c r="P170" s="65"/>
      <c r="Q170" s="65"/>
      <c r="R170" s="65"/>
      <c r="S170" s="65"/>
      <c r="T170" s="66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T170" s="11" t="s">
        <v>111</v>
      </c>
      <c r="AU170" s="11" t="s">
        <v>73</v>
      </c>
    </row>
    <row r="171" spans="1:65" s="2" customFormat="1" ht="53.25" customHeight="1">
      <c r="A171" s="28"/>
      <c r="B171" s="29"/>
      <c r="C171" s="148" t="s">
        <v>215</v>
      </c>
      <c r="D171" s="148" t="s">
        <v>105</v>
      </c>
      <c r="E171" s="149" t="s">
        <v>216</v>
      </c>
      <c r="F171" s="150" t="s">
        <v>222</v>
      </c>
      <c r="G171" s="151" t="s">
        <v>1</v>
      </c>
      <c r="H171" s="152">
        <v>30</v>
      </c>
      <c r="I171" s="153"/>
      <c r="J171" s="154">
        <f>ROUND(I171*H171,2)</f>
        <v>0</v>
      </c>
      <c r="K171" s="150" t="s">
        <v>1</v>
      </c>
      <c r="L171" s="33"/>
      <c r="M171" s="155" t="s">
        <v>1</v>
      </c>
      <c r="N171" s="156" t="s">
        <v>38</v>
      </c>
      <c r="O171" s="65"/>
      <c r="P171" s="157">
        <f>O171*H171</f>
        <v>0</v>
      </c>
      <c r="Q171" s="157">
        <v>0</v>
      </c>
      <c r="R171" s="157">
        <f>Q171*H171</f>
        <v>0</v>
      </c>
      <c r="S171" s="157">
        <v>0</v>
      </c>
      <c r="T171" s="158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59" t="s">
        <v>108</v>
      </c>
      <c r="AT171" s="159" t="s">
        <v>105</v>
      </c>
      <c r="AU171" s="159" t="s">
        <v>73</v>
      </c>
      <c r="AY171" s="11" t="s">
        <v>109</v>
      </c>
      <c r="BE171" s="160">
        <f>IF(N171="základní",J171,0)</f>
        <v>0</v>
      </c>
      <c r="BF171" s="160">
        <f>IF(N171="snížená",J171,0)</f>
        <v>0</v>
      </c>
      <c r="BG171" s="160">
        <f>IF(N171="zákl. přenesená",J171,0)</f>
        <v>0</v>
      </c>
      <c r="BH171" s="160">
        <f>IF(N171="sníž. přenesená",J171,0)</f>
        <v>0</v>
      </c>
      <c r="BI171" s="160">
        <f>IF(N171="nulová",J171,0)</f>
        <v>0</v>
      </c>
      <c r="BJ171" s="11" t="s">
        <v>81</v>
      </c>
      <c r="BK171" s="160">
        <f>ROUND(I171*H171,2)</f>
        <v>0</v>
      </c>
      <c r="BL171" s="11" t="s">
        <v>108</v>
      </c>
      <c r="BM171" s="159" t="s">
        <v>217</v>
      </c>
    </row>
    <row r="172" spans="1:65" s="2" customFormat="1" ht="19.5">
      <c r="A172" s="28"/>
      <c r="B172" s="29"/>
      <c r="C172" s="30"/>
      <c r="D172" s="161" t="s">
        <v>111</v>
      </c>
      <c r="E172" s="30"/>
      <c r="F172" s="162" t="s">
        <v>214</v>
      </c>
      <c r="G172" s="30"/>
      <c r="H172" s="30"/>
      <c r="I172" s="163"/>
      <c r="J172" s="30"/>
      <c r="K172" s="30"/>
      <c r="L172" s="33"/>
      <c r="M172" s="164"/>
      <c r="N172" s="165"/>
      <c r="O172" s="65"/>
      <c r="P172" s="65"/>
      <c r="Q172" s="65"/>
      <c r="R172" s="65"/>
      <c r="S172" s="65"/>
      <c r="T172" s="66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T172" s="11" t="s">
        <v>111</v>
      </c>
      <c r="AU172" s="11" t="s">
        <v>73</v>
      </c>
    </row>
    <row r="173" spans="1:65" s="2" customFormat="1" ht="48" customHeight="1">
      <c r="A173" s="28"/>
      <c r="B173" s="29"/>
      <c r="C173" s="148" t="s">
        <v>218</v>
      </c>
      <c r="D173" s="148" t="s">
        <v>105</v>
      </c>
      <c r="E173" s="149" t="s">
        <v>219</v>
      </c>
      <c r="F173" s="150" t="s">
        <v>223</v>
      </c>
      <c r="G173" s="151" t="s">
        <v>1</v>
      </c>
      <c r="H173" s="152">
        <v>14</v>
      </c>
      <c r="I173" s="153"/>
      <c r="J173" s="154">
        <f>ROUND(I173*H173,2)</f>
        <v>0</v>
      </c>
      <c r="K173" s="150" t="s">
        <v>1</v>
      </c>
      <c r="L173" s="33"/>
      <c r="M173" s="155" t="s">
        <v>1</v>
      </c>
      <c r="N173" s="156" t="s">
        <v>38</v>
      </c>
      <c r="O173" s="65"/>
      <c r="P173" s="157">
        <f>O173*H173</f>
        <v>0</v>
      </c>
      <c r="Q173" s="157">
        <v>0</v>
      </c>
      <c r="R173" s="157">
        <f>Q173*H173</f>
        <v>0</v>
      </c>
      <c r="S173" s="157">
        <v>0</v>
      </c>
      <c r="T173" s="158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59" t="s">
        <v>108</v>
      </c>
      <c r="AT173" s="159" t="s">
        <v>105</v>
      </c>
      <c r="AU173" s="159" t="s">
        <v>73</v>
      </c>
      <c r="AY173" s="11" t="s">
        <v>109</v>
      </c>
      <c r="BE173" s="160">
        <f>IF(N173="základní",J173,0)</f>
        <v>0</v>
      </c>
      <c r="BF173" s="160">
        <f>IF(N173="snížená",J173,0)</f>
        <v>0</v>
      </c>
      <c r="BG173" s="160">
        <f>IF(N173="zákl. přenesená",J173,0)</f>
        <v>0</v>
      </c>
      <c r="BH173" s="160">
        <f>IF(N173="sníž. přenesená",J173,0)</f>
        <v>0</v>
      </c>
      <c r="BI173" s="160">
        <f>IF(N173="nulová",J173,0)</f>
        <v>0</v>
      </c>
      <c r="BJ173" s="11" t="s">
        <v>81</v>
      </c>
      <c r="BK173" s="160">
        <f>ROUND(I173*H173,2)</f>
        <v>0</v>
      </c>
      <c r="BL173" s="11" t="s">
        <v>108</v>
      </c>
      <c r="BM173" s="159" t="s">
        <v>220</v>
      </c>
    </row>
    <row r="174" spans="1:65" s="2" customFormat="1" ht="19.5">
      <c r="A174" s="28"/>
      <c r="B174" s="29"/>
      <c r="C174" s="30"/>
      <c r="D174" s="161" t="s">
        <v>111</v>
      </c>
      <c r="E174" s="30"/>
      <c r="F174" s="162" t="s">
        <v>214</v>
      </c>
      <c r="G174" s="30"/>
      <c r="H174" s="30"/>
      <c r="I174" s="163"/>
      <c r="J174" s="30"/>
      <c r="K174" s="30"/>
      <c r="L174" s="33"/>
      <c r="M174" s="166"/>
      <c r="N174" s="167"/>
      <c r="O174" s="168"/>
      <c r="P174" s="168"/>
      <c r="Q174" s="168"/>
      <c r="R174" s="168"/>
      <c r="S174" s="168"/>
      <c r="T174" s="169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T174" s="11" t="s">
        <v>111</v>
      </c>
      <c r="AU174" s="11" t="s">
        <v>73</v>
      </c>
    </row>
    <row r="175" spans="1:65" s="2" customFormat="1" ht="6.95" customHeight="1">
      <c r="A175" s="28"/>
      <c r="B175" s="48"/>
      <c r="C175" s="49"/>
      <c r="D175" s="49"/>
      <c r="E175" s="49"/>
      <c r="F175" s="49"/>
      <c r="G175" s="49"/>
      <c r="H175" s="49"/>
      <c r="I175" s="49"/>
      <c r="J175" s="49"/>
      <c r="K175" s="49"/>
      <c r="L175" s="33"/>
      <c r="M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</row>
  </sheetData>
  <sheetProtection formatColumns="0" formatRows="0" autoFilter="0"/>
  <autoFilter ref="C115:K174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02 - Kusový nábytek</vt:lpstr>
      <vt:lpstr>'02 - Kusový nábytek'!Názvy_tisku</vt:lpstr>
      <vt:lpstr>'Rekapitulace stavby'!Názvy_tisku</vt:lpstr>
      <vt:lpstr>'02 - Kusový nábytek'!Oblast_tisku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Klus</dc:creator>
  <cp:lastModifiedBy>Sobek Jaromír</cp:lastModifiedBy>
  <dcterms:created xsi:type="dcterms:W3CDTF">2023-06-12T13:24:53Z</dcterms:created>
  <dcterms:modified xsi:type="dcterms:W3CDTF">2023-07-17T06:50:46Z</dcterms:modified>
</cp:coreProperties>
</file>